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652" activeTab="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s>
  <definedNames>
    <definedName name="_xlnm.Print_Area" localSheetId="1">'01'!$A$1:$U$42</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'04'!$A$1:$AE$183</definedName>
    <definedName name="_xlnm.Print_Area" localSheetId="9">'04 (bỏ)'!$A$1:$U$23</definedName>
    <definedName name="_xlnm.Print_Area" localSheetId="10">'05'!$A$1:$AD$120</definedName>
    <definedName name="_xlnm.Print_Area" localSheetId="11">'05 (bỏ)'!$A$1:$V$23</definedName>
    <definedName name="_xlnm.Print_Area" localSheetId="12">'06'!$A$1:$J$21</definedName>
    <definedName name="_xlnm.Print_Area" localSheetId="13">'07'!$A$1:$J$21</definedName>
    <definedName name="_xlnm.Print_Area" localSheetId="14">'08'!$A$1:$W$153</definedName>
    <definedName name="_xlnm.Print_Area" localSheetId="15">'09'!$A$1:$U$80</definedName>
    <definedName name="_xlnm.Print_Area" localSheetId="16">'10'!$A$1:$X$21</definedName>
    <definedName name="_xlnm.Print_Area" localSheetId="17">'11'!$A$1:$T$21</definedName>
    <definedName name="_xlnm.Print_Area" localSheetId="18">'12'!$A$1:$V$19</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<sst xmlns="http://schemas.openxmlformats.org/spreadsheetml/2006/main" count="1791" uniqueCount="493">
  <si>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</si>
  <si>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</si>
  <si>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</si>
  <si>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</si>
  <si>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</si>
  <si>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</si>
  <si>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</si>
  <si>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</si>
  <si>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</si>
  <si>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</si>
  <si>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</si>
  <si>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</si>
  <si>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</si>
  <si>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</si>
  <si>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</si>
  <si>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</si>
  <si>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</si>
  <si>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</si>
  <si>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</si>
  <si>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</si>
  <si>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</si>
  <si>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</si>
  <si>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</si>
  <si>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</si>
  <si>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</si>
  <si>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</si>
  <si>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</si>
  <si>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</si>
  <si>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</si>
  <si>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</si>
  <si>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</si>
  <si>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</si>
  <si>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</si>
  <si>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</si>
  <si>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</si>
  <si>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</si>
  <si>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</si>
  <si>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</si>
  <si>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</si>
  <si>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</si>
  <si>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</si>
  <si>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</si>
  <si>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</si>
  <si>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</si>
  <si>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</si>
  <si>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</si>
  <si>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</si>
  <si>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</si>
  <si>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</si>
  <si>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</si>
  <si>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</si>
  <si>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</si>
  <si>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</si>
  <si>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</si>
  <si>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</si>
  <si>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</si>
  <si>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</si>
  <si>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</si>
  <si>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</si>
  <si>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</si>
  <si>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</si>
  <si>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</si>
  <si>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</si>
  <si>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</si>
  <si>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</si>
  <si>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</si>
  <si>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</si>
  <si>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</si>
  <si>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</si>
  <si>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</si>
  <si>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</si>
  <si>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</si>
  <si>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</si>
  <si>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</si>
  <si>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</si>
  <si>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</si>
  <si>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</si>
  <si>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</si>
  <si>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</si>
  <si>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</si>
  <si>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</si>
  <si>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</si>
  <si>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</si>
  <si>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</si>
  <si>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</si>
  <si>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</si>
  <si>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</si>
  <si>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</si>
  <si>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</si>
  <si>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</si>
  <si>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</si>
  <si>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</si>
  <si>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</si>
  <si>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</si>
  <si>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</si>
  <si>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</si>
  <si>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</si>
  <si>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</si>
  <si>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</si>
  <si>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</si>
  <si>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</si>
  <si>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</si>
  <si>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</si>
  <si>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</si>
  <si>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</si>
  <si>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</si>
  <si>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</si>
  <si>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</si>
  <si>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</si>
  <si>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</si>
  <si>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</si>
  <si>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</si>
  <si>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</si>
  <si>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</si>
  <si>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</si>
  <si>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</si>
  <si>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</si>
  <si>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</si>
  <si>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</si>
  <si>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</si>
  <si>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</si>
  <si>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</si>
  <si>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</si>
  <si>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</si>
  <si>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</si>
  <si>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</si>
  <si>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</si>
  <si>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</si>
  <si>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</si>
  <si>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</si>
  <si>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</si>
  <si>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</si>
  <si>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</si>
  <si>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</si>
  <si>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</si>
  <si>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</si>
  <si>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</si>
  <si>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</si>
  <si>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</si>
  <si>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</si>
  <si>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</si>
  <si>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</si>
  <si>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</si>
  <si>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</si>
  <si>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</si>
  <si>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</si>
  <si>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</si>
  <si>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</si>
  <si>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</si>
  <si>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</si>
  <si>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</si>
  <si>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</si>
  <si>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</si>
  <si>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</si>
  <si>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</si>
  <si>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</si>
  <si>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</si>
  <si>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</si>
  <si>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</si>
  <si>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</si>
  <si>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</si>
  <si>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</si>
  <si>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</si>
  <si>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</si>
  <si>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</si>
  <si>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</si>
  <si>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</si>
  <si>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</si>
  <si>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</si>
  <si>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</si>
  <si>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</si>
  <si>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</si>
  <si>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</si>
  <si>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</si>
  <si>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r>
      <t xml:space="preserve">KẾT QUẢ ĐỀ NGHỊ, XÉT MIỄN VÀ GIẢM NGHĨA VỤ 
THI HÀNH ÁN DÂN SỰ
</t>
    </r>
    <r>
      <rPr>
        <sz val="13"/>
        <rFont val="Times New Roman"/>
        <family val="1"/>
      </rPr>
      <t>……..tháng/năm ……..</t>
    </r>
  </si>
  <si>
    <t xml:space="preserve">Số đề nghị xét miễn </t>
  </si>
  <si>
    <t>Số đã được xét miễn</t>
  </si>
  <si>
    <t>Số đề nghị giảm</t>
  </si>
  <si>
    <t>Số đã được xét giảm</t>
  </si>
  <si>
    <t>Số việc</t>
  </si>
  <si>
    <t>Số tiền</t>
  </si>
  <si>
    <t>Chi cục Thi hành án…</t>
  </si>
  <si>
    <r>
      <t xml:space="preserve">KẾT QUẢ CƯỠNG CHẾ THI HÀNH ÁN DÂN SỰ
</t>
    </r>
    <r>
      <rPr>
        <sz val="13"/>
        <rFont val="Times New Roman"/>
        <family val="1"/>
      </rPr>
      <t>……..tháng/năm ……..</t>
    </r>
  </si>
  <si>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</si>
  <si>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</si>
  <si>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</si>
  <si>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</si>
  <si>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</si>
  <si>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</si>
  <si>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</si>
  <si>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</si>
  <si>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Chi cục THADS…</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</si>
  <si>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</si>
  <si>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</si>
  <si>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</si>
  <si>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</si>
  <si>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</si>
  <si>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</si>
  <si>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</si>
  <si>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</si>
  <si>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</si>
  <si>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</si>
  <si>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</si>
  <si>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</si>
  <si>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</si>
  <si>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</si>
  <si>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</si>
  <si>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</si>
  <si>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</si>
  <si>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</si>
  <si>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</si>
  <si>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</si>
  <si>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</si>
  <si>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</si>
  <si>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</si>
  <si>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</si>
  <si>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</si>
  <si>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</si>
  <si>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</si>
  <si>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</si>
  <si>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</si>
  <si>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</si>
  <si>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</si>
  <si>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</si>
  <si>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</si>
  <si>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</si>
  <si>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</si>
  <si>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</si>
  <si>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</si>
  <si>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</si>
  <si>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</si>
  <si>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</si>
  <si>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</si>
  <si>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</si>
  <si>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</si>
  <si>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</si>
  <si>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</si>
  <si>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</si>
  <si>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r>
      <t xml:space="preserve">KẾT QUẢ GIÁM SÁT, KIỂM SÁT THI HÀNH ÁN DÂN SỰ
</t>
    </r>
    <r>
      <rPr>
        <sz val="13"/>
        <rFont val="Times New Roman"/>
        <family val="1"/>
      </rPr>
      <t>……..tháng/năm ……..</t>
    </r>
  </si>
  <si>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</si>
  <si>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</si>
  <si>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</si>
  <si>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</si>
  <si>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</si>
  <si>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</si>
  <si>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</si>
  <si>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</si>
  <si>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</si>
  <si>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</si>
  <si>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</si>
  <si>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</si>
  <si>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</si>
  <si>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</si>
  <si>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</si>
  <si>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</si>
  <si>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</si>
  <si>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</si>
  <si>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r>
      <t xml:space="preserve">KẾT QUẢ BỒI THƯỜNG  NHÀ NƯỚC TRONG THI HÀNH ÁN DÂN SỰ
</t>
    </r>
    <r>
      <rPr>
        <sz val="14"/>
        <color indexed="8"/>
        <rFont val="Times New Roman"/>
        <family val="1"/>
      </rPr>
      <t>….tháng/năm………..</t>
    </r>
  </si>
  <si>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</si>
  <si>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</si>
  <si>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</si>
  <si>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</si>
  <si>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</si>
  <si>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</si>
  <si>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</si>
  <si>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</si>
  <si>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</si>
  <si>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</si>
  <si>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</si>
  <si>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</si>
  <si>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</si>
  <si>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</si>
  <si>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</si>
  <si>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</si>
  <si>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</si>
  <si>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</si>
  <si>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r>
      <t xml:space="preserve">KẾT QUẢ THEO DÕI VIỆC THI HÀNH  ÁN HÀNH CHÍNH 
</t>
    </r>
    <r>
      <rPr>
        <sz val="14"/>
        <rFont val="Times New Roman"/>
        <family val="1"/>
      </rPr>
      <t>…..tháng/năm …..….</t>
    </r>
  </si>
  <si>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</si>
  <si>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</si>
  <si>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</si>
  <si>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</si>
  <si>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</si>
  <si>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</si>
  <si>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</si>
  <si>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</si>
  <si>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</si>
  <si>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</si>
  <si>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</si>
  <si>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</si>
  <si>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</si>
  <si>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</si>
  <si>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</si>
  <si>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</si>
  <si>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Chi cục THADS…..</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</si>
  <si>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</si>
  <si>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</si>
  <si>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</si>
  <si>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</si>
  <si>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</si>
  <si>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</si>
  <si>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</si>
  <si>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</si>
  <si>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</si>
  <si>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</si>
  <si>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</si>
  <si>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</si>
  <si>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</si>
  <si>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</si>
  <si>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</si>
  <si>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</si>
  <si>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</si>
  <si>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</si>
  <si>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</si>
  <si>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</si>
  <si>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KẾT QUẢ THI HÀNH ÁN DÂN SỰ TÍNH BẰNG TIỀN
……..tháng/năm ……..</t>
  </si>
  <si>
    <t>KẾT QUẢ THI HÀNH ÁN DÂN SỰ TÍNH BẰNG VIỆC
……..tháng/năm ……..</t>
  </si>
  <si>
    <t>KẾT QUẢ THI HÀNH  CHO NGÂN SÁCH NHÀ NƯỚC
……..tháng/năm ……..</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</si>
  <si>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</si>
  <si>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</si>
  <si>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</si>
  <si>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</si>
  <si>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</si>
  <si>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</si>
  <si>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</si>
  <si>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</si>
  <si>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</si>
  <si>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</si>
  <si>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</si>
  <si>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</si>
  <si>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</si>
  <si>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</si>
  <si>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</si>
  <si>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</si>
  <si>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</si>
  <si>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</si>
  <si>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</si>
  <si>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</si>
  <si>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</si>
  <si>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</si>
  <si>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</si>
  <si>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</si>
  <si>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</si>
  <si>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</si>
  <si>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</si>
  <si>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B</t>
  </si>
  <si>
    <t>Các Chi cục</t>
  </si>
  <si>
    <t>H Tân Hồng</t>
  </si>
  <si>
    <t>TX Hồng Ngự</t>
  </si>
  <si>
    <t>III</t>
  </si>
  <si>
    <t>H Hồng Ngự</t>
  </si>
  <si>
    <t>IV</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</si>
  <si>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</si>
  <si>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</si>
  <si>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</si>
  <si>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</si>
  <si>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</si>
  <si>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</si>
  <si>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</si>
  <si>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</si>
  <si>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</si>
  <si>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</si>
  <si>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</si>
  <si>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</si>
  <si>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</si>
  <si>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</si>
  <si>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</si>
  <si>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</si>
  <si>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</si>
  <si>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Đơn vị  báo cáo: 
Cục THADS tỉnh Đồng Tháp
Đơn vị nhận báo cáo:
Tổng Cục THADS</t>
  </si>
  <si>
    <t>Vũ Quang Hiện</t>
  </si>
  <si>
    <t>KT. CỤC TRƯỞNG
PHÓ CỤC TRƯỞNG</t>
  </si>
  <si>
    <t>Nguyễn Chí Hòa</t>
  </si>
  <si>
    <t>Nguyễn Văn Bạc</t>
  </si>
  <si>
    <t>Đỗ Thành Lơ</t>
  </si>
  <si>
    <t>Lê Phước Bé Sáu</t>
  </si>
  <si>
    <t>Nguyễn Kim Tuân</t>
  </si>
  <si>
    <t>Nguyễn Văn Thủy</t>
  </si>
  <si>
    <t>Nguyễn Minh Tấn</t>
  </si>
  <si>
    <t>Trần Công Bằng</t>
  </si>
  <si>
    <t>Trần Minh Tý</t>
  </si>
  <si>
    <t>Mai Thị Thu Cúc</t>
  </si>
  <si>
    <t>Bùi Văn Khanh</t>
  </si>
  <si>
    <t>Nguyễn Ngọc Phú</t>
  </si>
  <si>
    <t>Trần Công Hiệp</t>
  </si>
  <si>
    <t>Huỳnh Công Tân</t>
  </si>
  <si>
    <t>Võ Minh Dũng</t>
  </si>
  <si>
    <t>Trần Trọng Quyết</t>
  </si>
  <si>
    <t>Nguyễn Tấn Thái</t>
  </si>
  <si>
    <t>Lê Thanh Giang</t>
  </si>
  <si>
    <t>Võ Hồng Đào</t>
  </si>
  <si>
    <t>Phạm Minh Phúc</t>
  </si>
  <si>
    <t>Huỳnh Anh Tuấn</t>
  </si>
  <si>
    <t>Trần Trí Hiếu</t>
  </si>
  <si>
    <t>Đỗ Hữu Tuấn</t>
  </si>
  <si>
    <t>Lê Văn Thạnh</t>
  </si>
  <si>
    <t>Phạm Thị Phú</t>
  </si>
  <si>
    <t>Nguyễn Văn Lực</t>
  </si>
  <si>
    <t>Huỳnh Văn Tuấn</t>
  </si>
  <si>
    <t>Nguyễn Thanh Tuấn</t>
  </si>
  <si>
    <t>Trịnh Văn Tươm</t>
  </si>
  <si>
    <t>Nguyễn Văn Thế</t>
  </si>
  <si>
    <t>Trương Văn Xuân</t>
  </si>
  <si>
    <t>Trần Mỹ Phương</t>
  </si>
  <si>
    <t>Nguyễn Minh Thiện</t>
  </si>
  <si>
    <t>Phan Văn Nghiêm</t>
  </si>
  <si>
    <t>Nguyễn Văn Hiền</t>
  </si>
  <si>
    <t>Phạm Văn Tùng</t>
  </si>
  <si>
    <t>Phạm Thị Mỹ Linh</t>
  </si>
  <si>
    <t>Trần Lê Khã</t>
  </si>
  <si>
    <t>Nguyễn Thanh Sơn</t>
  </si>
  <si>
    <t>Nguyễn Trọng Tồn</t>
  </si>
  <si>
    <t>Trần Văn Hiền</t>
  </si>
  <si>
    <t>Phạm Chí Hùng</t>
  </si>
  <si>
    <t>Võ Thành Đặng</t>
  </si>
  <si>
    <t>Nguyễn Văn Thơm</t>
  </si>
  <si>
    <t>Bùi Văn Hiếu</t>
  </si>
  <si>
    <t xml:space="preserve"> Đinh Tấn Giàu</t>
  </si>
  <si>
    <t>Phạm Thành Phần</t>
  </si>
  <si>
    <t>Nguyễn Minh Nhựt</t>
  </si>
  <si>
    <t>Võ Văn Sơn</t>
  </si>
  <si>
    <t>Trương Thành Út</t>
  </si>
  <si>
    <t>Phạm Văn Dũng</t>
  </si>
  <si>
    <t>Võ Hoàng Long</t>
  </si>
  <si>
    <t>Trần Bửu Bé Tư</t>
  </si>
  <si>
    <t>Võ Y Khoa</t>
  </si>
  <si>
    <t>Lương Văn Hạnh</t>
  </si>
  <si>
    <t>Nguyễn Thành Trung</t>
  </si>
  <si>
    <t>Lê Quang Đạo</t>
  </si>
  <si>
    <t>Nguyễn Bùi Trí</t>
  </si>
  <si>
    <t>Mai Phi Hùng</t>
  </si>
  <si>
    <t>Võ Minh Huệ</t>
  </si>
  <si>
    <t>Lê Quang Công</t>
  </si>
  <si>
    <t>Đặng Huỳnh Tân</t>
  </si>
  <si>
    <t>Trần Phước Đức</t>
  </si>
  <si>
    <t>Phạm Phú Lợi</t>
  </si>
  <si>
    <t>Lê Hồng Đỗ</t>
  </si>
  <si>
    <t>Kiều Công Thành</t>
  </si>
  <si>
    <t>Lê Văn Vĩ</t>
  </si>
  <si>
    <t>Cao Văn Nghĩa</t>
  </si>
  <si>
    <t>Nguyễn Minh Tâm</t>
  </si>
  <si>
    <t xml:space="preserve"> Võ Văn Thiện</t>
  </si>
  <si>
    <t>Nguyễn Văn Hiếu</t>
  </si>
  <si>
    <t>đưa  việc tiếp tục</t>
  </si>
  <si>
    <t>Năm trước</t>
  </si>
  <si>
    <t>Chưa</t>
  </si>
  <si>
    <t>Rieng</t>
  </si>
  <si>
    <t>h</t>
  </si>
  <si>
    <t>6.1</t>
  </si>
  <si>
    <t>6.2</t>
  </si>
  <si>
    <t>7.1</t>
  </si>
  <si>
    <t>7.2</t>
  </si>
  <si>
    <t>8.1</t>
  </si>
  <si>
    <t>8.2</t>
  </si>
  <si>
    <t>9.1</t>
  </si>
  <si>
    <t>9.2</t>
  </si>
  <si>
    <t>10.1</t>
  </si>
  <si>
    <t>10.2</t>
  </si>
  <si>
    <t>11.1</t>
  </si>
  <si>
    <t>11.2</t>
  </si>
  <si>
    <t>12.1</t>
  </si>
  <si>
    <t>12.2</t>
  </si>
  <si>
    <t>Trần Thị Thanh Thúy</t>
  </si>
  <si>
    <t>7 tháng / năm 2020</t>
  </si>
  <si>
    <r>
      <t xml:space="preserve">KẾT QUẢ GIẢI QUYẾT KHIẾU NẠI, TỐ CÁO 
VỀ THI HÀNH ÁN DÂN SỰ
</t>
    </r>
    <r>
      <rPr>
        <sz val="13"/>
        <rFont val="Times New Roman"/>
        <family val="1"/>
      </rPr>
      <t>6 tháng/năm 2020</t>
    </r>
  </si>
  <si>
    <t>tỷ lệ</t>
  </si>
  <si>
    <t>chi cục</t>
  </si>
  <si>
    <t>xong</t>
  </si>
  <si>
    <r>
      <t xml:space="preserve">TIẾP CÔNG DÂN TRONG THI HÀNH ÁN DÂN SỰ
</t>
    </r>
    <r>
      <rPr>
        <sz val="13"/>
        <rFont val="Times New Roman"/>
        <family val="1"/>
      </rPr>
      <t>6 tháng/năm 2020</t>
    </r>
  </si>
  <si>
    <t>Cột 10 = cột 14=cột 3+6=cột 11+12+13=cột 15+16</t>
  </si>
  <si>
    <t>Cột 10 = cột 14</t>
  </si>
  <si>
    <t>Cột 14=cột 3+6</t>
  </si>
  <si>
    <t>cùng kỳ</t>
  </si>
  <si>
    <t xml:space="preserve">tăng/giảm </t>
  </si>
  <si>
    <t>Tháng trước</t>
  </si>
  <si>
    <t>thay đổi trong tháng</t>
  </si>
  <si>
    <t>Thay dổi trong tháng</t>
  </si>
  <si>
    <t>Cột 15=cột 18+cột19</t>
  </si>
  <si>
    <t>Nguyễn Thị Lan Trinh</t>
  </si>
  <si>
    <t>Bùi Thị Ngọc Kiều</t>
  </si>
  <si>
    <t>Trương Quốc Trung</t>
  </si>
  <si>
    <t>Võ Thanh Vân</t>
  </si>
  <si>
    <t xml:space="preserve"> Lê Thị Thanh Xuân</t>
  </si>
  <si>
    <t>Nguyễn Ngọc Được</t>
  </si>
  <si>
    <t>Tỷ lệ chi cục</t>
  </si>
  <si>
    <t>Tỷ lệ Cục</t>
  </si>
  <si>
    <t>Đã nhận</t>
  </si>
  <si>
    <t>ty lệ</t>
  </si>
  <si>
    <t>Toàn tỉnh</t>
  </si>
  <si>
    <t>Phạm Hoàng Sơn</t>
  </si>
  <si>
    <t>KẾT QUẢ THI HÀNH ÁN DÂN SỰ TÍNH BẰNG TIỀN CHIA THEO CƠ QUAN THI HÀNH ÁN DÂN SỰ VÀ CHẤP HÀNH VIÊN
8 tháng/năm 2020</t>
  </si>
  <si>
    <t>Nguyễn Văn Tuấn</t>
  </si>
  <si>
    <t>KẾT QUẢ THI HÀNH ÁN DÂN SỰ TÍNH BẰNG VIỆC CHIA THEO CƠ QUAN THI HÀNH ÁN DÂN SỰ VÀ CHẤP HÀNH VIÊN
8 tháng/năm 2020</t>
  </si>
  <si>
    <t>Đồng Tháp, ngày 02 tháng 5 năm 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</si>
</sst>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 &quot;-&quot;??_);_(@_)"/>
    <numFmt numFmtId="173" formatCode="0.0%"/>
    <numFmt numFmtId="174" formatCode="_(* #,##0.0_);_(* \(#,##0.0\);_(* &quot;-&quot;??_);_(@_)"/>
    <numFmt numFmtId="175" formatCode="[$-42A]dd\ mmmm\ yyyy"/>
    <numFmt numFmtId="176" formatCode="[$-42A]h:mm:ss\ AM/PM"/>
    <numFmt numFmtId="177" formatCode="[$-409]dddd\,\ mmmm\ d\,\ yyyy"/>
    <numFmt numFmtId="178" formatCode="[$-409]h:mm:ss\ AM/PM"/>
  </numFmts>
  <fonts count="113">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9"/>
      <color indexed="10"/>
      <name val="Times New Roman"/>
      <family val="1"/>
    </font>
    <font>
      <b/>
      <sz val="9"/>
      <color indexed="10"/>
      <name val="Times New Roman"/>
      <family val="1"/>
    </font>
    <font>
      <b/>
      <sz val="12"/>
      <color indexed="10"/>
      <name val="Times New Roman"/>
      <family val="1"/>
    </font>
    <font>
      <sz val="8"/>
      <color indexed="10"/>
      <name val="Times New Roman"/>
      <family val="1"/>
    </font>
    <font>
      <b/>
      <sz val="7"/>
      <color indexed="10"/>
      <name val="Times New Roman"/>
      <family val="1"/>
    </font>
    <font>
      <sz val="7"/>
      <color indexed="10"/>
      <name val="Times New Roman"/>
      <family val="1"/>
    </font>
    <font>
      <sz val="12"/>
      <color indexed="60"/>
      <name val="Times New Roman"/>
      <family val="1"/>
    </font>
    <font>
      <b/>
      <sz val="12"/>
      <color indexed="60"/>
      <name val="Times New Roman"/>
      <family val="1"/>
    </font>
    <font>
      <b/>
      <sz val="8"/>
      <color indexed="10"/>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9"/>
      <color rgb="FFFF0000"/>
      <name val="Times New Roman"/>
      <family val="1"/>
    </font>
    <font>
      <b/>
      <sz val="9"/>
      <color rgb="FFFF0000"/>
      <name val="Times New Roman"/>
      <family val="1"/>
    </font>
    <font>
      <sz val="12"/>
      <color theme="0"/>
      <name val="Times New Roman"/>
      <family val="1"/>
    </font>
    <font>
      <b/>
      <sz val="10"/>
      <color rgb="FFFF0000"/>
      <name val="Times New Roman"/>
      <family val="1"/>
    </font>
    <font>
      <b/>
      <sz val="12"/>
      <color rgb="FFFF0000"/>
      <name val="Times New Roman"/>
      <family val="1"/>
    </font>
    <font>
      <sz val="8"/>
      <color rgb="FFFF0000"/>
      <name val="Times New Roman"/>
      <family val="1"/>
    </font>
    <font>
      <sz val="7"/>
      <color rgb="FFFF0000"/>
      <name val="Times New Roman"/>
      <family val="1"/>
    </font>
    <font>
      <sz val="12"/>
      <color rgb="FFC00000"/>
      <name val="Times New Roman"/>
      <family val="1"/>
    </font>
    <font>
      <b/>
      <sz val="12"/>
      <color rgb="FFC00000"/>
      <name val="Times New Roman"/>
      <family val="1"/>
    </font>
    <font>
      <b/>
      <sz val="9"/>
      <color theme="1"/>
      <name val="Times New Roman"/>
      <family val="1"/>
    </font>
    <font>
      <b/>
      <sz val="8"/>
      <color rgb="FFFF0000"/>
      <name val="Times New Roman"/>
      <family val="1"/>
    </font>
    <font>
      <b/>
      <sz val="7"/>
      <color rgb="FFFF0000"/>
      <name val="Times New Roman"/>
      <family val="1"/>
    </font>
    <font>
      <sz val="9"/>
      <color theme="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right style="thin"/>
      <top style="thin"/>
      <bottom style="thin"/>
    </border>
    <border>
      <left style="thin"/>
      <right style="thin"/>
      <top/>
      <bottom style="thin"/>
    </border>
    <border>
      <left style="thin"/>
      <right style="thin"/>
      <top/>
      <bottom/>
    </border>
    <border>
      <left/>
      <right style="thin"/>
      <top/>
      <bottom style="thin"/>
    </border>
    <border>
      <left style="thin"/>
      <right/>
      <top/>
      <bottom style="thin"/>
    </border>
    <border>
      <left/>
      <right style="thin"/>
      <top style="thin"/>
      <bottom/>
    </border>
    <border>
      <left/>
      <right style="thin"/>
      <top/>
      <bottom/>
    </border>
    <border>
      <left/>
      <right/>
      <top style="thin"/>
      <bottom style="thin"/>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917">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0"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0" applyFont="1" applyFill="1" applyAlignment="1">
      <alignment horizontal="center" vertical="center"/>
    </xf>
    <xf numFmtId="172"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49" fontId="21" fillId="33" borderId="10" xfId="0" applyNumberFormat="1" applyFont="1" applyFill="1" applyBorder="1" applyAlignment="1">
      <alignment/>
    </xf>
    <xf numFmtId="49" fontId="21"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97"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25"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8"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2" fillId="0" borderId="0" xfId="0" applyFont="1" applyAlignment="1">
      <alignment/>
    </xf>
    <xf numFmtId="49" fontId="0" fillId="0" borderId="0" xfId="0" applyNumberFormat="1" applyFill="1" applyAlignment="1">
      <alignment/>
    </xf>
    <xf numFmtId="0" fontId="33" fillId="0" borderId="14" xfId="0" applyFont="1" applyBorder="1" applyAlignment="1">
      <alignment/>
    </xf>
    <xf numFmtId="0" fontId="28" fillId="33" borderId="0" xfId="0" applyFont="1" applyFill="1" applyAlignment="1">
      <alignment/>
    </xf>
    <xf numFmtId="1" fontId="28" fillId="33" borderId="0" xfId="0" applyNumberFormat="1" applyFont="1" applyFill="1" applyAlignment="1">
      <alignment horizontal="center"/>
    </xf>
    <xf numFmtId="2" fontId="28" fillId="33" borderId="0" xfId="0" applyNumberFormat="1" applyFont="1" applyFill="1" applyAlignment="1">
      <alignment/>
    </xf>
    <xf numFmtId="0" fontId="34" fillId="0" borderId="14" xfId="0" applyFont="1" applyBorder="1" applyAlignment="1">
      <alignment/>
    </xf>
    <xf numFmtId="0" fontId="32" fillId="0" borderId="0" xfId="0" applyFont="1" applyFill="1" applyAlignment="1">
      <alignment/>
    </xf>
    <xf numFmtId="0" fontId="35" fillId="0" borderId="10" xfId="0" applyFont="1" applyBorder="1" applyAlignment="1">
      <alignment horizontal="center"/>
    </xf>
    <xf numFmtId="0" fontId="35" fillId="0" borderId="15" xfId="0" applyFont="1" applyBorder="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34" fillId="0" borderId="0" xfId="0" applyFont="1" applyAlignment="1">
      <alignment/>
    </xf>
    <xf numFmtId="0" fontId="37" fillId="0" borderId="0" xfId="0" applyFont="1" applyBorder="1" applyAlignment="1">
      <alignment wrapText="1"/>
    </xf>
    <xf numFmtId="0" fontId="38" fillId="0" borderId="0" xfId="0" applyFont="1" applyBorder="1" applyAlignment="1">
      <alignment horizontal="center" wrapText="1"/>
    </xf>
    <xf numFmtId="0" fontId="35" fillId="33" borderId="0" xfId="0" applyFont="1" applyFill="1" applyBorder="1" applyAlignment="1">
      <alignment horizontal="center"/>
    </xf>
    <xf numFmtId="0" fontId="35" fillId="33" borderId="0" xfId="0" applyFont="1" applyFill="1" applyBorder="1" applyAlignment="1">
      <alignment/>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39" fillId="0" borderId="0" xfId="0" applyFont="1" applyFill="1" applyAlignment="1">
      <alignment/>
    </xf>
    <xf numFmtId="0" fontId="35" fillId="0" borderId="0" xfId="0" applyFont="1" applyAlignment="1">
      <alignment/>
    </xf>
    <xf numFmtId="0" fontId="39" fillId="0" borderId="0" xfId="0" applyFont="1" applyAlignment="1">
      <alignment/>
    </xf>
    <xf numFmtId="0" fontId="38" fillId="0" borderId="0" xfId="0" applyNumberFormat="1" applyFont="1" applyBorder="1" applyAlignment="1">
      <alignment/>
    </xf>
    <xf numFmtId="0" fontId="38" fillId="0" borderId="0" xfId="0" applyNumberFormat="1" applyFont="1" applyBorder="1" applyAlignment="1">
      <alignment horizontal="center"/>
    </xf>
    <xf numFmtId="0" fontId="38" fillId="0" borderId="0" xfId="0" applyFont="1" applyAlignment="1">
      <alignment/>
    </xf>
    <xf numFmtId="49" fontId="36" fillId="0" borderId="0" xfId="0" applyNumberFormat="1" applyFont="1" applyAlignment="1">
      <alignment/>
    </xf>
    <xf numFmtId="49" fontId="35" fillId="0" borderId="0" xfId="0" applyNumberFormat="1" applyFont="1" applyAlignment="1">
      <alignment/>
    </xf>
    <xf numFmtId="49" fontId="40" fillId="0" borderId="0" xfId="0" applyNumberFormat="1" applyFont="1" applyBorder="1" applyAlignment="1">
      <alignment wrapText="1"/>
    </xf>
    <xf numFmtId="49" fontId="40" fillId="0" borderId="0" xfId="0" applyNumberFormat="1" applyFont="1" applyBorder="1" applyAlignment="1">
      <alignment horizontal="justify" vertical="justify" wrapText="1"/>
    </xf>
    <xf numFmtId="49" fontId="34"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41" fillId="33" borderId="0" xfId="0" applyNumberFormat="1" applyFont="1" applyFill="1" applyBorder="1" applyAlignment="1">
      <alignment horizontal="center" wrapText="1"/>
    </xf>
    <xf numFmtId="2" fontId="18" fillId="33" borderId="0" xfId="0" applyNumberFormat="1" applyFont="1" applyFill="1" applyAlignment="1">
      <alignment/>
    </xf>
    <xf numFmtId="49" fontId="34" fillId="0" borderId="0" xfId="0" applyNumberFormat="1" applyFont="1" applyFill="1" applyAlignment="1">
      <alignment/>
    </xf>
    <xf numFmtId="10" fontId="34" fillId="0" borderId="0" xfId="0" applyNumberFormat="1" applyFont="1" applyFill="1" applyAlignment="1">
      <alignment/>
    </xf>
    <xf numFmtId="49" fontId="6" fillId="0" borderId="0" xfId="57" applyNumberFormat="1" applyFont="1" applyFill="1" applyBorder="1" applyAlignment="1">
      <alignment vertical="center" wrapText="1"/>
      <protection/>
    </xf>
    <xf numFmtId="10" fontId="34" fillId="0" borderId="0" xfId="0" applyNumberFormat="1" applyFont="1" applyAlignment="1">
      <alignment/>
    </xf>
    <xf numFmtId="0" fontId="43" fillId="0" borderId="0" xfId="57" applyFont="1" applyBorder="1" applyAlignment="1">
      <alignment wrapText="1"/>
      <protection/>
    </xf>
    <xf numFmtId="49" fontId="44" fillId="0" borderId="0" xfId="57"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9" fillId="0" borderId="0" xfId="0" applyNumberFormat="1" applyFont="1" applyAlignment="1">
      <alignment/>
    </xf>
    <xf numFmtId="49" fontId="34"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72" fontId="46"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8"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98"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9"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9" fillId="0" borderId="0" xfId="0" applyNumberFormat="1" applyFont="1" applyFill="1" applyAlignment="1" applyProtection="1">
      <alignment horizontal="center" wrapText="1"/>
      <protection locked="0"/>
    </xf>
    <xf numFmtId="49" fontId="98"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98" fillId="33" borderId="0" xfId="0" applyNumberFormat="1" applyFont="1" applyFill="1" applyAlignment="1" applyProtection="1">
      <alignment horizontal="center"/>
      <protection locked="0"/>
    </xf>
    <xf numFmtId="172" fontId="7" fillId="37" borderId="10" xfId="42" applyNumberFormat="1" applyFont="1" applyFill="1" applyBorder="1" applyAlignment="1">
      <alignment/>
    </xf>
    <xf numFmtId="172"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72" fontId="11" fillId="33" borderId="10" xfId="42" applyNumberFormat="1" applyFont="1" applyFill="1" applyBorder="1" applyAlignment="1" applyProtection="1">
      <alignment horizontal="center" vertical="center"/>
      <protection locked="0"/>
    </xf>
    <xf numFmtId="172" fontId="11" fillId="35" borderId="16"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60"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72" fontId="6" fillId="39"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3" fillId="40" borderId="10" xfId="42" applyNumberFormat="1" applyFont="1" applyFill="1" applyBorder="1" applyAlignment="1" applyProtection="1">
      <alignment horizontal="center" vertical="center"/>
      <protection locked="0"/>
    </xf>
    <xf numFmtId="172" fontId="6" fillId="33"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8"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7" fillId="36" borderId="10" xfId="60" applyNumberFormat="1" applyFont="1" applyFill="1" applyBorder="1" applyAlignment="1" applyProtection="1">
      <alignment horizontal="center" vertical="center"/>
      <protection locked="0"/>
    </xf>
    <xf numFmtId="172" fontId="47" fillId="33" borderId="16" xfId="42" applyNumberFormat="1" applyFont="1" applyFill="1" applyBorder="1" applyAlignment="1" applyProtection="1">
      <alignment vertical="center" wrapText="1"/>
      <protection locked="0"/>
    </xf>
    <xf numFmtId="172" fontId="47" fillId="33" borderId="10" xfId="42" applyNumberFormat="1" applyFont="1" applyFill="1" applyBorder="1" applyAlignment="1" applyProtection="1">
      <alignment horizontal="center" vertical="center"/>
      <protection locked="0"/>
    </xf>
    <xf numFmtId="172" fontId="17" fillId="33" borderId="10" xfId="42" applyNumberFormat="1" applyFont="1" applyFill="1" applyBorder="1" applyAlignment="1" applyProtection="1">
      <alignment horizontal="center" vertical="center"/>
      <protection locked="0"/>
    </xf>
    <xf numFmtId="172" fontId="20" fillId="33" borderId="10" xfId="42" applyNumberFormat="1" applyFont="1" applyFill="1" applyBorder="1" applyAlignment="1" applyProtection="1">
      <alignment horizontal="center" vertical="center"/>
      <protection locked="0"/>
    </xf>
    <xf numFmtId="172" fontId="14" fillId="33" borderId="10" xfId="42" applyNumberFormat="1" applyFont="1" applyFill="1" applyBorder="1" applyAlignment="1" applyProtection="1">
      <alignment horizontal="center" vertical="center"/>
      <protection locked="0"/>
    </xf>
    <xf numFmtId="172" fontId="22"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172" fontId="47" fillId="0" borderId="10" xfId="42" applyNumberFormat="1" applyFont="1" applyFill="1" applyBorder="1" applyAlignment="1" applyProtection="1">
      <alignment horizontal="center" vertical="center"/>
      <protection locked="0"/>
    </xf>
    <xf numFmtId="172" fontId="47" fillId="33" borderId="10" xfId="42" applyNumberFormat="1" applyFont="1" applyFill="1" applyBorder="1" applyAlignment="1" applyProtection="1">
      <alignment horizontal="center"/>
      <protection locked="0"/>
    </xf>
    <xf numFmtId="49" fontId="49" fillId="0" borderId="0" xfId="0" applyNumberFormat="1" applyFont="1" applyAlignment="1">
      <alignment/>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1" fillId="0" borderId="10" xfId="0" applyNumberFormat="1" applyFont="1" applyBorder="1" applyAlignment="1" applyProtection="1">
      <alignment horizontal="center"/>
      <protection locked="0"/>
    </xf>
    <xf numFmtId="49" fontId="21"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21"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6"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33" borderId="10" xfId="0" applyNumberFormat="1" applyFont="1" applyFill="1" applyBorder="1" applyAlignment="1" applyProtection="1">
      <alignment horizontal="left"/>
      <protection locked="0"/>
    </xf>
    <xf numFmtId="172" fontId="10" fillId="0" borderId="13" xfId="42" applyNumberFormat="1" applyFont="1" applyFill="1" applyBorder="1" applyAlignment="1">
      <alignment wrapText="1"/>
    </xf>
    <xf numFmtId="172" fontId="9" fillId="0" borderId="0" xfId="42" applyNumberFormat="1" applyFont="1" applyFill="1" applyAlignment="1">
      <alignment/>
    </xf>
    <xf numFmtId="172"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0" fontId="0" fillId="0" borderId="0" xfId="0" applyAlignment="1">
      <alignment/>
    </xf>
    <xf numFmtId="49" fontId="10" fillId="0" borderId="0" xfId="0" applyNumberFormat="1" applyFont="1" applyFill="1" applyBorder="1" applyAlignment="1">
      <alignment vertical="center" wrapText="1"/>
    </xf>
    <xf numFmtId="172" fontId="9" fillId="33" borderId="0" xfId="42" applyNumberFormat="1" applyFont="1" applyFill="1" applyBorder="1" applyAlignment="1">
      <alignment horizontal="center" wrapText="1"/>
    </xf>
    <xf numFmtId="172"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172" fontId="10" fillId="0" borderId="13" xfId="42" applyNumberFormat="1" applyFont="1" applyBorder="1" applyAlignment="1">
      <alignment/>
    </xf>
    <xf numFmtId="172" fontId="24" fillId="33" borderId="10" xfId="42" applyNumberFormat="1" applyFont="1" applyFill="1" applyBorder="1" applyAlignment="1" applyProtection="1">
      <alignment horizontal="center" vertical="center"/>
      <protection locked="0"/>
    </xf>
    <xf numFmtId="172" fontId="24" fillId="33" borderId="10" xfId="42" applyNumberFormat="1" applyFont="1" applyFill="1" applyBorder="1" applyAlignment="1" applyProtection="1">
      <alignment vertical="center"/>
      <protection locked="0"/>
    </xf>
    <xf numFmtId="172" fontId="3" fillId="33" borderId="10" xfId="42" applyNumberFormat="1" applyFont="1" applyFill="1" applyBorder="1" applyAlignment="1" applyProtection="1">
      <alignment horizontal="center"/>
      <protection locked="0"/>
    </xf>
    <xf numFmtId="172" fontId="23" fillId="33" borderId="10" xfId="42" applyNumberFormat="1" applyFont="1" applyFill="1" applyBorder="1" applyAlignment="1" applyProtection="1">
      <alignment horizontal="center"/>
      <protection locked="0"/>
    </xf>
    <xf numFmtId="172" fontId="0" fillId="33" borderId="10" xfId="42" applyNumberFormat="1" applyFont="1" applyFill="1" applyBorder="1" applyAlignment="1" applyProtection="1">
      <alignment horizontal="center"/>
      <protection locked="0"/>
    </xf>
    <xf numFmtId="172" fontId="23" fillId="33" borderId="10" xfId="42"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1" fillId="0" borderId="10" xfId="0" applyFont="1" applyBorder="1" applyAlignment="1" applyProtection="1">
      <alignment horizontal="center"/>
      <protection locked="0"/>
    </xf>
    <xf numFmtId="0" fontId="21" fillId="33" borderId="10" xfId="0" applyFont="1" applyFill="1" applyBorder="1" applyAlignment="1" applyProtection="1">
      <alignment horizontal="left"/>
      <protection locked="0"/>
    </xf>
    <xf numFmtId="172" fontId="21" fillId="33" borderId="10" xfId="42" applyNumberFormat="1" applyFont="1" applyFill="1" applyBorder="1" applyAlignment="1" applyProtection="1">
      <alignment horizontal="center"/>
      <protection locked="0"/>
    </xf>
    <xf numFmtId="172" fontId="0" fillId="0" borderId="10" xfId="42" applyNumberFormat="1" applyFont="1" applyBorder="1" applyAlignment="1" applyProtection="1">
      <alignment/>
      <protection locked="0"/>
    </xf>
    <xf numFmtId="172" fontId="29" fillId="33" borderId="10" xfId="42" applyNumberFormat="1" applyFont="1" applyFill="1" applyBorder="1" applyAlignment="1" applyProtection="1">
      <alignment horizontal="center"/>
      <protection locked="0"/>
    </xf>
    <xf numFmtId="172" fontId="0" fillId="33" borderId="10" xfId="42" applyNumberFormat="1" applyFont="1" applyFill="1" applyBorder="1" applyAlignment="1" applyProtection="1">
      <alignment/>
      <protection locked="0"/>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Alignment="1" applyProtection="1">
      <alignment horizontal="center"/>
      <protection locked="0"/>
    </xf>
    <xf numFmtId="0" fontId="36" fillId="0" borderId="10" xfId="0" applyFont="1" applyBorder="1" applyAlignment="1" applyProtection="1">
      <alignment horizontal="center"/>
      <protection locked="0"/>
    </xf>
    <xf numFmtId="0" fontId="36" fillId="33" borderId="10" xfId="0" applyFont="1" applyFill="1" applyBorder="1" applyAlignment="1" applyProtection="1">
      <alignment horizontal="left"/>
      <protection locked="0"/>
    </xf>
    <xf numFmtId="0" fontId="32" fillId="0" borderId="0" xfId="0" applyFont="1" applyAlignment="1" applyProtection="1">
      <alignment/>
      <protection locked="0"/>
    </xf>
    <xf numFmtId="0" fontId="36" fillId="0" borderId="16"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33" borderId="10" xfId="0" applyFont="1" applyFill="1" applyBorder="1" applyAlignment="1" applyProtection="1">
      <alignment horizontal="left"/>
      <protection locked="0"/>
    </xf>
    <xf numFmtId="172" fontId="35" fillId="33" borderId="10" xfId="42" applyNumberFormat="1" applyFont="1" applyFill="1" applyBorder="1" applyAlignment="1" applyProtection="1">
      <alignment horizontal="center"/>
      <protection locked="0"/>
    </xf>
    <xf numFmtId="172" fontId="34" fillId="33" borderId="10" xfId="42" applyNumberFormat="1" applyFont="1" applyFill="1" applyBorder="1" applyAlignment="1" applyProtection="1">
      <alignment horizontal="center"/>
      <protection locked="0"/>
    </xf>
    <xf numFmtId="172" fontId="36" fillId="33" borderId="10" xfId="42" applyNumberFormat="1" applyFont="1" applyFill="1" applyBorder="1" applyAlignment="1" applyProtection="1">
      <alignment horizontal="center"/>
      <protection locked="0"/>
    </xf>
    <xf numFmtId="172" fontId="36" fillId="33" borderId="10" xfId="42" applyNumberFormat="1" applyFont="1" applyFill="1" applyBorder="1" applyAlignment="1" applyProtection="1">
      <alignment/>
      <protection locked="0"/>
    </xf>
    <xf numFmtId="172" fontId="32"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100" fillId="33"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101" fillId="33" borderId="10" xfId="0" applyFont="1" applyFill="1" applyBorder="1" applyAlignment="1" applyProtection="1">
      <alignment horizontal="center" vertical="center" wrapText="1"/>
      <protection locked="0"/>
    </xf>
    <xf numFmtId="49" fontId="14" fillId="0" borderId="13" xfId="57" applyNumberFormat="1" applyFont="1" applyFill="1" applyBorder="1" applyAlignment="1">
      <alignment vertical="center" wrapText="1"/>
      <protection/>
    </xf>
    <xf numFmtId="0" fontId="5" fillId="0" borderId="0" xfId="57" applyFont="1" applyBorder="1" applyAlignment="1">
      <alignment wrapText="1"/>
      <protection/>
    </xf>
    <xf numFmtId="0" fontId="21" fillId="0" borderId="0" xfId="57" applyFont="1" applyBorder="1" applyAlignment="1">
      <alignment vertical="center" wrapText="1"/>
      <protection/>
    </xf>
    <xf numFmtId="172" fontId="7" fillId="0" borderId="10" xfId="42" applyNumberFormat="1" applyFont="1" applyBorder="1" applyAlignment="1" applyProtection="1">
      <alignment/>
      <protection locked="0"/>
    </xf>
    <xf numFmtId="49" fontId="102" fillId="33" borderId="0" xfId="0" applyNumberFormat="1" applyFont="1" applyFill="1" applyAlignment="1" applyProtection="1">
      <alignment/>
      <protection/>
    </xf>
    <xf numFmtId="172" fontId="11" fillId="36" borderId="10" xfId="42" applyNumberFormat="1" applyFont="1" applyFill="1" applyBorder="1" applyAlignment="1" applyProtection="1">
      <alignment horizontal="center" vertical="center"/>
      <protection/>
    </xf>
    <xf numFmtId="172" fontId="47" fillId="36" borderId="10" xfId="42" applyNumberFormat="1" applyFont="1" applyFill="1" applyBorder="1" applyAlignment="1" applyProtection="1">
      <alignment horizontal="center" vertical="center"/>
      <protection/>
    </xf>
    <xf numFmtId="172" fontId="48" fillId="36" borderId="10" xfId="42" applyNumberFormat="1" applyFont="1" applyFill="1" applyBorder="1" applyAlignment="1" applyProtection="1">
      <alignment horizontal="center" vertical="center"/>
      <protection/>
    </xf>
    <xf numFmtId="172" fontId="47" fillId="37" borderId="10" xfId="42" applyNumberFormat="1" applyFont="1" applyFill="1" applyBorder="1" applyAlignment="1" applyProtection="1">
      <alignment horizontal="center" vertical="center"/>
      <protection/>
    </xf>
    <xf numFmtId="172" fontId="48" fillId="37" borderId="10" xfId="42" applyNumberFormat="1" applyFont="1" applyFill="1" applyBorder="1" applyAlignment="1" applyProtection="1">
      <alignment horizontal="center" vertical="center"/>
      <protection/>
    </xf>
    <xf numFmtId="172" fontId="47" fillId="34" borderId="17" xfId="42" applyNumberFormat="1" applyFont="1" applyFill="1" applyBorder="1" applyAlignment="1" applyProtection="1">
      <alignment horizontal="center" vertical="center" wrapText="1"/>
      <protection/>
    </xf>
    <xf numFmtId="172" fontId="47" fillId="34" borderId="10" xfId="42"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protection locked="0"/>
    </xf>
    <xf numFmtId="172" fontId="48" fillId="0" borderId="10" xfId="42" applyNumberFormat="1" applyFont="1" applyFill="1" applyBorder="1" applyAlignment="1" applyProtection="1">
      <alignment horizontal="center" vertical="center"/>
      <protection locked="0"/>
    </xf>
    <xf numFmtId="172" fontId="47" fillId="0" borderId="16" xfId="42" applyNumberFormat="1" applyFont="1" applyFill="1" applyBorder="1" applyAlignment="1" applyProtection="1">
      <alignment vertical="center" wrapText="1"/>
      <protection locked="0"/>
    </xf>
    <xf numFmtId="0" fontId="0" fillId="0" borderId="10" xfId="0" applyBorder="1" applyAlignment="1">
      <alignment horizontal="right" wrapText="1"/>
    </xf>
    <xf numFmtId="49" fontId="0"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wrapText="1"/>
      <protection/>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1" fontId="18" fillId="0" borderId="0" xfId="0" applyNumberFormat="1" applyFont="1" applyFill="1" applyAlignment="1">
      <alignment/>
    </xf>
    <xf numFmtId="2" fontId="0" fillId="0" borderId="0" xfId="0" applyNumberFormat="1" applyFont="1"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1" fillId="0" borderId="1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left"/>
    </xf>
    <xf numFmtId="0" fontId="8"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left" vertical="center"/>
      <protection locked="0"/>
    </xf>
    <xf numFmtId="172" fontId="47" fillId="0" borderId="10" xfId="42" applyNumberFormat="1" applyFont="1" applyFill="1" applyBorder="1" applyAlignment="1" applyProtection="1">
      <alignment horizontal="center" vertical="center"/>
      <protection locked="0"/>
    </xf>
    <xf numFmtId="9" fontId="0" fillId="0" borderId="0" xfId="60" applyFont="1" applyFill="1" applyAlignment="1">
      <alignment horizontal="center" vertical="center"/>
    </xf>
    <xf numFmtId="172" fontId="7" fillId="0" borderId="0" xfId="42" applyNumberFormat="1" applyFont="1" applyFill="1" applyAlignment="1" applyProtection="1">
      <alignment/>
      <protection locked="0"/>
    </xf>
    <xf numFmtId="172" fontId="0" fillId="0" borderId="0" xfId="42" applyNumberFormat="1" applyFont="1" applyFill="1" applyAlignment="1" applyProtection="1">
      <alignment/>
      <protection locked="0"/>
    </xf>
    <xf numFmtId="172" fontId="98" fillId="0" borderId="0" xfId="42" applyNumberFormat="1" applyFont="1" applyFill="1" applyAlignment="1" applyProtection="1">
      <alignment/>
      <protection locked="0"/>
    </xf>
    <xf numFmtId="43" fontId="98" fillId="0" borderId="0" xfId="42" applyFont="1" applyFill="1" applyAlignment="1">
      <alignment/>
    </xf>
    <xf numFmtId="43" fontId="98" fillId="0" borderId="0" xfId="42" applyFont="1" applyFill="1" applyAlignment="1">
      <alignment horizontal="center" vertical="center"/>
    </xf>
    <xf numFmtId="43" fontId="98" fillId="0" borderId="0" xfId="42" applyFont="1" applyFill="1" applyBorder="1" applyAlignment="1">
      <alignment horizontal="center" vertical="center"/>
    </xf>
    <xf numFmtId="43" fontId="98" fillId="0" borderId="0" xfId="42" applyFont="1" applyFill="1" applyBorder="1" applyAlignment="1">
      <alignment vertical="center"/>
    </xf>
    <xf numFmtId="43" fontId="98" fillId="0" borderId="0" xfId="42" applyFont="1" applyFill="1" applyAlignment="1">
      <alignment vertical="center"/>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0" fontId="9" fillId="0" borderId="0" xfId="0" applyFont="1" applyAlignment="1">
      <alignment horizontal="center" wrapText="1"/>
    </xf>
    <xf numFmtId="0" fontId="0" fillId="0" borderId="0" xfId="0" applyNumberFormat="1" applyFont="1" applyFill="1" applyAlignment="1">
      <alignment/>
    </xf>
    <xf numFmtId="0" fontId="98" fillId="0" borderId="0" xfId="42" applyNumberFormat="1" applyFont="1" applyFill="1" applyAlignment="1">
      <alignment/>
    </xf>
    <xf numFmtId="172" fontId="0" fillId="0" borderId="0" xfId="0" applyNumberFormat="1" applyFont="1" applyFill="1" applyAlignment="1">
      <alignment/>
    </xf>
    <xf numFmtId="49" fontId="21" fillId="0" borderId="0" xfId="0" applyNumberFormat="1" applyFont="1" applyFill="1" applyAlignment="1">
      <alignment/>
    </xf>
    <xf numFmtId="0" fontId="21" fillId="0" borderId="0" xfId="0" applyNumberFormat="1" applyFont="1" applyFill="1" applyAlignment="1">
      <alignment/>
    </xf>
    <xf numFmtId="172" fontId="10" fillId="0" borderId="0" xfId="42" applyNumberFormat="1" applyFont="1" applyFill="1" applyBorder="1" applyAlignment="1">
      <alignment wrapText="1"/>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xf>
    <xf numFmtId="172" fontId="0" fillId="0" borderId="0" xfId="0" applyNumberFormat="1" applyFont="1" applyFill="1" applyAlignment="1" applyProtection="1">
      <alignment/>
      <protection locked="0"/>
    </xf>
    <xf numFmtId="172" fontId="47" fillId="0" borderId="10" xfId="42" applyNumberFormat="1" applyFont="1" applyFill="1" applyBorder="1" applyAlignment="1" applyProtection="1">
      <alignment horizontal="center" vertical="center" wrapText="1"/>
      <protection/>
    </xf>
    <xf numFmtId="172" fontId="47" fillId="0" borderId="0" xfId="60" applyNumberFormat="1" applyFont="1" applyFill="1" applyBorder="1" applyAlignment="1" applyProtection="1">
      <alignment horizontal="center" vertical="center" wrapText="1"/>
      <protection locked="0"/>
    </xf>
    <xf numFmtId="172" fontId="98" fillId="0" borderId="0" xfId="42" applyNumberFormat="1" applyFont="1" applyFill="1" applyAlignment="1">
      <alignment/>
    </xf>
    <xf numFmtId="172" fontId="0" fillId="0" borderId="0" xfId="42" applyNumberFormat="1" applyFont="1" applyFill="1" applyAlignment="1">
      <alignment/>
    </xf>
    <xf numFmtId="172" fontId="101" fillId="34" borderId="18" xfId="42" applyNumberFormat="1" applyFont="1" applyFill="1" applyBorder="1" applyAlignment="1" applyProtection="1">
      <alignment horizontal="center" wrapText="1"/>
      <protection locked="0"/>
    </xf>
    <xf numFmtId="49" fontId="8" fillId="34" borderId="10" xfId="0" applyNumberFormat="1" applyFont="1" applyFill="1" applyBorder="1" applyAlignment="1" applyProtection="1">
      <alignment horizontal="center"/>
      <protection locked="0"/>
    </xf>
    <xf numFmtId="49" fontId="8" fillId="34" borderId="10" xfId="0" applyNumberFormat="1" applyFont="1" applyFill="1" applyBorder="1" applyAlignment="1" applyProtection="1">
      <alignment horizontal="left"/>
      <protection locked="0"/>
    </xf>
    <xf numFmtId="49" fontId="8" fillId="34" borderId="16" xfId="0" applyNumberFormat="1" applyFont="1" applyFill="1" applyBorder="1" applyAlignment="1" applyProtection="1">
      <alignment horizontal="center"/>
      <protection locked="0"/>
    </xf>
    <xf numFmtId="172" fontId="0" fillId="0" borderId="0" xfId="42" applyNumberFormat="1" applyFont="1" applyFill="1" applyBorder="1" applyAlignment="1">
      <alignment horizontal="left" vertical="top" wrapText="1"/>
    </xf>
    <xf numFmtId="172" fontId="8" fillId="0" borderId="0" xfId="42" applyNumberFormat="1" applyFont="1" applyFill="1" applyBorder="1" applyAlignment="1">
      <alignment horizontal="center" vertical="center" wrapText="1" readingOrder="1"/>
    </xf>
    <xf numFmtId="172" fontId="0" fillId="0" borderId="0" xfId="42" applyNumberFormat="1" applyFont="1" applyFill="1" applyBorder="1" applyAlignment="1">
      <alignment/>
    </xf>
    <xf numFmtId="172" fontId="10" fillId="0" borderId="0" xfId="42" applyNumberFormat="1" applyFont="1" applyFill="1" applyBorder="1" applyAlignment="1">
      <alignment vertical="center" wrapText="1"/>
    </xf>
    <xf numFmtId="0" fontId="9" fillId="0" borderId="0" xfId="0" applyFont="1" applyFill="1" applyAlignment="1" applyProtection="1">
      <alignment horizontal="center" vertical="center" wrapText="1"/>
      <protection/>
    </xf>
    <xf numFmtId="43" fontId="9" fillId="0" borderId="0" xfId="42" applyFont="1" applyFill="1" applyAlignment="1" applyProtection="1">
      <alignment horizontal="center" vertical="center" wrapText="1"/>
      <protection/>
    </xf>
    <xf numFmtId="172" fontId="11" fillId="0" borderId="16" xfId="42" applyNumberFormat="1" applyFont="1" applyFill="1" applyBorder="1" applyAlignment="1" applyProtection="1">
      <alignment vertical="center" wrapText="1"/>
      <protection locked="0"/>
    </xf>
    <xf numFmtId="49" fontId="0" fillId="0" borderId="0" xfId="0" applyNumberFormat="1" applyFill="1" applyAlignment="1" applyProtection="1">
      <alignment/>
      <protection locked="0"/>
    </xf>
    <xf numFmtId="0" fontId="0" fillId="0" borderId="0" xfId="0" applyNumberFormat="1" applyFont="1" applyFill="1" applyAlignment="1" applyProtection="1">
      <alignment/>
      <protection locked="0"/>
    </xf>
    <xf numFmtId="43" fontId="98" fillId="0" borderId="0" xfId="42" applyFont="1" applyFill="1" applyAlignment="1" applyProtection="1">
      <alignment/>
      <protection locked="0"/>
    </xf>
    <xf numFmtId="0" fontId="103" fillId="0" borderId="0" xfId="0" applyNumberFormat="1" applyFont="1" applyFill="1" applyAlignment="1">
      <alignment/>
    </xf>
    <xf numFmtId="172" fontId="104" fillId="0" borderId="0" xfId="0" applyNumberFormat="1" applyFont="1" applyFill="1" applyAlignment="1">
      <alignment/>
    </xf>
    <xf numFmtId="49" fontId="104" fillId="0" borderId="0" xfId="0" applyNumberFormat="1" applyFont="1" applyFill="1" applyAlignment="1">
      <alignment/>
    </xf>
    <xf numFmtId="43" fontId="104" fillId="0" borderId="0" xfId="42" applyFont="1" applyFill="1" applyAlignment="1">
      <alignment/>
    </xf>
    <xf numFmtId="43" fontId="0" fillId="0" borderId="0" xfId="42" applyFont="1" applyFill="1" applyBorder="1" applyAlignment="1">
      <alignment horizontal="left" vertical="top" wrapText="1"/>
    </xf>
    <xf numFmtId="172" fontId="7" fillId="0" borderId="0" xfId="42" applyNumberFormat="1" applyFont="1" applyFill="1" applyAlignment="1">
      <alignment/>
    </xf>
    <xf numFmtId="49" fontId="18" fillId="0" borderId="0" xfId="0" applyNumberFormat="1" applyFont="1" applyFill="1" applyAlignment="1">
      <alignment horizontal="center"/>
    </xf>
    <xf numFmtId="49" fontId="15" fillId="0" borderId="0" xfId="0" applyNumberFormat="1" applyFont="1" applyFill="1" applyBorder="1" applyAlignment="1">
      <alignment horizontal="right"/>
    </xf>
    <xf numFmtId="172" fontId="7" fillId="0" borderId="0" xfId="42" applyNumberFormat="1" applyFont="1" applyFill="1" applyAlignment="1">
      <alignment horizontal="center" vertical="center"/>
    </xf>
    <xf numFmtId="172" fontId="98" fillId="0" borderId="0" xfId="42" applyNumberFormat="1" applyFont="1" applyFill="1" applyAlignment="1">
      <alignment horizontal="center" vertical="center"/>
    </xf>
    <xf numFmtId="172" fontId="0" fillId="0" borderId="0" xfId="42" applyNumberFormat="1" applyFont="1" applyFill="1" applyAlignment="1">
      <alignment horizontal="center" vertical="center"/>
    </xf>
    <xf numFmtId="172" fontId="7" fillId="0" borderId="0" xfId="42" applyNumberFormat="1" applyFont="1" applyFill="1" applyBorder="1" applyAlignment="1">
      <alignment horizontal="center" vertical="center"/>
    </xf>
    <xf numFmtId="172" fontId="98" fillId="0" borderId="0" xfId="42" applyNumberFormat="1" applyFont="1" applyFill="1" applyBorder="1" applyAlignment="1">
      <alignment horizontal="center" vertical="center"/>
    </xf>
    <xf numFmtId="172" fontId="0" fillId="0" borderId="0" xfId="42" applyNumberFormat="1" applyFont="1" applyFill="1" applyBorder="1" applyAlignment="1">
      <alignment horizontal="center" vertical="center"/>
    </xf>
    <xf numFmtId="49" fontId="11" fillId="0" borderId="0" xfId="0" applyNumberFormat="1" applyFont="1" applyFill="1" applyBorder="1" applyAlignment="1" applyProtection="1">
      <alignment horizontal="center" vertical="center" wrapText="1"/>
      <protection/>
    </xf>
    <xf numFmtId="10" fontId="47" fillId="0" borderId="0" xfId="60" applyNumberFormat="1" applyFont="1" applyFill="1" applyBorder="1" applyAlignment="1" applyProtection="1">
      <alignment horizontal="center" vertical="center" wrapText="1"/>
      <protection locked="0"/>
    </xf>
    <xf numFmtId="43" fontId="10" fillId="0" borderId="0" xfId="42" applyFont="1" applyFill="1" applyBorder="1" applyAlignment="1" applyProtection="1">
      <alignment horizontal="center" vertical="center" wrapText="1"/>
      <protection/>
    </xf>
    <xf numFmtId="172" fontId="7" fillId="0" borderId="0" xfId="42" applyNumberFormat="1" applyFont="1" applyFill="1" applyAlignment="1">
      <alignment vertical="center"/>
    </xf>
    <xf numFmtId="172" fontId="98" fillId="0" borderId="0" xfId="42" applyNumberFormat="1" applyFont="1" applyFill="1" applyAlignment="1">
      <alignment vertical="center"/>
    </xf>
    <xf numFmtId="172" fontId="0" fillId="0" borderId="0" xfId="42" applyNumberFormat="1" applyFont="1" applyFill="1" applyAlignment="1">
      <alignmen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left"/>
    </xf>
    <xf numFmtId="172" fontId="0" fillId="0" borderId="0" xfId="0" applyNumberFormat="1" applyFill="1" applyAlignment="1">
      <alignment/>
    </xf>
    <xf numFmtId="0" fontId="7" fillId="0" borderId="0" xfId="0" applyNumberFormat="1" applyFont="1" applyFill="1" applyAlignment="1">
      <alignment/>
    </xf>
    <xf numFmtId="0" fontId="7" fillId="0" borderId="0" xfId="0" applyNumberFormat="1" applyFont="1" applyFill="1" applyAlignment="1">
      <alignment horizontal="left"/>
    </xf>
    <xf numFmtId="172" fontId="7" fillId="0" borderId="0" xfId="0" applyNumberFormat="1" applyFont="1" applyFill="1" applyAlignment="1">
      <alignment/>
    </xf>
    <xf numFmtId="0" fontId="7" fillId="0" borderId="0" xfId="0" applyNumberFormat="1" applyFont="1" applyFill="1" applyAlignment="1">
      <alignment horizontal="center"/>
    </xf>
    <xf numFmtId="0" fontId="7" fillId="0" borderId="0" xfId="42" applyNumberFormat="1" applyFont="1" applyFill="1" applyAlignment="1">
      <alignment/>
    </xf>
    <xf numFmtId="0" fontId="105" fillId="0" borderId="0" xfId="42" applyNumberFormat="1" applyFont="1" applyFill="1" applyAlignment="1">
      <alignment/>
    </xf>
    <xf numFmtId="49" fontId="7" fillId="0" borderId="0" xfId="0" applyNumberFormat="1" applyFont="1" applyFill="1" applyAlignment="1">
      <alignment/>
    </xf>
    <xf numFmtId="172" fontId="105" fillId="0" borderId="0" xfId="42" applyNumberFormat="1" applyFont="1" applyFill="1" applyAlignment="1">
      <alignment/>
    </xf>
    <xf numFmtId="172" fontId="0" fillId="34" borderId="0" xfId="0" applyNumberFormat="1" applyFill="1" applyAlignment="1">
      <alignment/>
    </xf>
    <xf numFmtId="172" fontId="0" fillId="0" borderId="0" xfId="42" applyNumberFormat="1" applyFont="1" applyFill="1" applyAlignment="1">
      <alignment/>
    </xf>
    <xf numFmtId="49" fontId="98" fillId="0" borderId="0" xfId="0" applyNumberFormat="1" applyFont="1" applyFill="1" applyAlignment="1" applyProtection="1">
      <alignment vertical="center"/>
      <protection/>
    </xf>
    <xf numFmtId="172" fontId="47" fillId="0" borderId="0" xfId="60" applyNumberFormat="1" applyFont="1" applyFill="1" applyBorder="1" applyAlignment="1" applyProtection="1">
      <alignment horizontal="center" vertical="center" wrapText="1"/>
      <protection locked="0"/>
    </xf>
    <xf numFmtId="172" fontId="2" fillId="0" borderId="0" xfId="42" applyNumberFormat="1" applyFont="1" applyFill="1" applyAlignment="1" applyProtection="1">
      <alignment/>
      <protection locked="0"/>
    </xf>
    <xf numFmtId="0" fontId="47" fillId="0" borderId="10" xfId="0" applyNumberFormat="1" applyFont="1" applyFill="1" applyBorder="1" applyAlignment="1" applyProtection="1">
      <alignment horizontal="center" vertical="center"/>
      <protection locked="0"/>
    </xf>
    <xf numFmtId="0" fontId="47" fillId="0" borderId="10" xfId="0" applyNumberFormat="1" applyFont="1" applyFill="1" applyBorder="1" applyAlignment="1" applyProtection="1">
      <alignment horizontal="left" vertical="center"/>
      <protection locked="0"/>
    </xf>
    <xf numFmtId="172" fontId="47" fillId="0" borderId="10" xfId="42" applyNumberFormat="1" applyFont="1" applyFill="1" applyBorder="1" applyAlignment="1" applyProtection="1">
      <alignment horizontal="center" vertical="center"/>
      <protection/>
    </xf>
    <xf numFmtId="172" fontId="47" fillId="0" borderId="0" xfId="42" applyNumberFormat="1" applyFont="1" applyFill="1" applyAlignment="1" applyProtection="1">
      <alignment/>
      <protection locked="0"/>
    </xf>
    <xf numFmtId="172" fontId="106" fillId="0" borderId="0" xfId="42" applyNumberFormat="1" applyFont="1" applyFill="1" applyAlignment="1">
      <alignment/>
    </xf>
    <xf numFmtId="172" fontId="47" fillId="0" borderId="0" xfId="42" applyNumberFormat="1" applyFont="1" applyFill="1" applyAlignment="1">
      <alignment/>
    </xf>
    <xf numFmtId="49" fontId="47" fillId="0" borderId="0" xfId="0" applyNumberFormat="1" applyFont="1" applyFill="1" applyAlignment="1" applyProtection="1">
      <alignment/>
      <protection locked="0"/>
    </xf>
    <xf numFmtId="172" fontId="11" fillId="0" borderId="10" xfId="42" applyNumberFormat="1" applyFont="1" applyFill="1" applyBorder="1" applyAlignment="1" applyProtection="1">
      <alignment vertical="center"/>
      <protection/>
    </xf>
    <xf numFmtId="49" fontId="26" fillId="0" borderId="14" xfId="0" applyNumberFormat="1" applyFont="1" applyFill="1" applyBorder="1" applyAlignment="1">
      <alignment horizontal="center" vertical="top" wrapText="1"/>
    </xf>
    <xf numFmtId="1" fontId="26" fillId="0" borderId="14" xfId="0" applyNumberFormat="1" applyFont="1" applyFill="1" applyBorder="1" applyAlignment="1">
      <alignment horizontal="center" vertical="top" wrapText="1"/>
    </xf>
    <xf numFmtId="1" fontId="27" fillId="0" borderId="14" xfId="0" applyNumberFormat="1" applyFont="1" applyFill="1" applyBorder="1" applyAlignment="1">
      <alignment horizontal="center" vertical="top" wrapText="1"/>
    </xf>
    <xf numFmtId="172" fontId="15" fillId="0" borderId="0" xfId="42" applyNumberFormat="1" applyFont="1" applyFill="1" applyBorder="1" applyAlignment="1">
      <alignment horizontal="right" vertical="top" wrapText="1"/>
    </xf>
    <xf numFmtId="49" fontId="8" fillId="0" borderId="19"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172" fontId="11" fillId="0" borderId="0" xfId="42" applyNumberFormat="1" applyFont="1" applyFill="1" applyBorder="1" applyAlignment="1">
      <alignment horizontal="center" vertical="center" wrapText="1"/>
    </xf>
    <xf numFmtId="172" fontId="8" fillId="0" borderId="0" xfId="42" applyNumberFormat="1" applyFont="1" applyFill="1" applyBorder="1" applyAlignment="1">
      <alignment vertical="justify" textRotation="90" wrapText="1"/>
    </xf>
    <xf numFmtId="0" fontId="0" fillId="0" borderId="0" xfId="0" applyNumberFormat="1" applyFont="1" applyFill="1" applyBorder="1" applyAlignment="1">
      <alignment/>
    </xf>
    <xf numFmtId="0" fontId="107" fillId="0" borderId="0" xfId="0" applyNumberFormat="1" applyFont="1" applyFill="1" applyBorder="1" applyAlignment="1">
      <alignment/>
    </xf>
    <xf numFmtId="172" fontId="101" fillId="0" borderId="18" xfId="42" applyNumberFormat="1" applyFont="1" applyFill="1" applyBorder="1" applyAlignment="1" applyProtection="1">
      <alignment horizontal="center" wrapText="1"/>
      <protection locked="0"/>
    </xf>
    <xf numFmtId="172" fontId="101" fillId="0" borderId="0" xfId="42" applyNumberFormat="1" applyFont="1" applyFill="1" applyBorder="1" applyAlignment="1" applyProtection="1">
      <alignment horizontal="center" wrapText="1"/>
      <protection locked="0"/>
    </xf>
    <xf numFmtId="172" fontId="101" fillId="0" borderId="0" xfId="42" applyNumberFormat="1" applyFont="1" applyFill="1" applyBorder="1" applyAlignment="1" applyProtection="1">
      <alignment vertical="justify" textRotation="90" wrapText="1"/>
      <protection locked="0"/>
    </xf>
    <xf numFmtId="172" fontId="104" fillId="0" borderId="0" xfId="42" applyNumberFormat="1" applyFont="1" applyFill="1" applyBorder="1" applyAlignment="1" applyProtection="1">
      <alignment/>
      <protection locked="0"/>
    </xf>
    <xf numFmtId="172" fontId="108" fillId="0" borderId="0" xfId="0" applyNumberFormat="1" applyFont="1" applyFill="1" applyBorder="1" applyAlignment="1" applyProtection="1">
      <alignment/>
      <protection locked="0"/>
    </xf>
    <xf numFmtId="0" fontId="104" fillId="0" borderId="0" xfId="0" applyNumberFormat="1" applyFont="1" applyFill="1" applyBorder="1" applyAlignment="1" applyProtection="1">
      <alignment/>
      <protection locked="0"/>
    </xf>
    <xf numFmtId="49" fontId="104" fillId="0" borderId="0" xfId="0" applyNumberFormat="1" applyFont="1" applyFill="1" applyBorder="1" applyAlignment="1" applyProtection="1">
      <alignment/>
      <protection locked="0"/>
    </xf>
    <xf numFmtId="49" fontId="104" fillId="0" borderId="0" xfId="0" applyNumberFormat="1" applyFont="1" applyFill="1" applyAlignment="1" applyProtection="1">
      <alignment/>
      <protection locked="0"/>
    </xf>
    <xf numFmtId="49" fontId="8" fillId="0" borderId="16" xfId="0" applyNumberFormat="1"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172" fontId="8" fillId="0" borderId="10" xfId="42" applyNumberFormat="1" applyFont="1" applyFill="1" applyBorder="1" applyAlignment="1" applyProtection="1">
      <alignment horizontal="center"/>
      <protection locked="0"/>
    </xf>
    <xf numFmtId="172" fontId="11" fillId="0" borderId="10" xfId="42"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protection locked="0"/>
    </xf>
    <xf numFmtId="172" fontId="100" fillId="0" borderId="18" xfId="42" applyNumberFormat="1"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49" fontId="8" fillId="41" borderId="16" xfId="0" applyNumberFormat="1" applyFont="1" applyFill="1" applyBorder="1" applyAlignment="1" applyProtection="1">
      <alignment horizontal="center"/>
      <protection locked="0"/>
    </xf>
    <xf numFmtId="49" fontId="8" fillId="41" borderId="10" xfId="0" applyNumberFormat="1" applyFont="1" applyFill="1" applyBorder="1" applyAlignment="1" applyProtection="1">
      <alignment horizontal="left"/>
      <protection locked="0"/>
    </xf>
    <xf numFmtId="172" fontId="8" fillId="41" borderId="18" xfId="42" applyNumberFormat="1" applyFont="1" applyFill="1" applyBorder="1" applyAlignment="1" applyProtection="1">
      <alignment horizontal="center" wrapText="1"/>
      <protection locked="0"/>
    </xf>
    <xf numFmtId="172" fontId="11" fillId="41" borderId="16" xfId="42" applyNumberFormat="1" applyFont="1" applyFill="1" applyBorder="1" applyAlignment="1" applyProtection="1">
      <alignment horizontal="center"/>
      <protection locked="0"/>
    </xf>
    <xf numFmtId="172" fontId="100" fillId="41" borderId="18" xfId="42" applyNumberFormat="1" applyFont="1" applyFill="1" applyBorder="1" applyAlignment="1" applyProtection="1">
      <alignment horizontal="center"/>
      <protection locked="0"/>
    </xf>
    <xf numFmtId="49" fontId="11" fillId="0" borderId="16" xfId="0" applyNumberFormat="1" applyFont="1" applyFill="1" applyBorder="1" applyAlignment="1" applyProtection="1">
      <alignment horizontal="center"/>
      <protection locked="0"/>
    </xf>
    <xf numFmtId="172" fontId="8" fillId="0" borderId="18" xfId="42" applyNumberFormat="1" applyFont="1" applyFill="1" applyBorder="1" applyAlignment="1" applyProtection="1">
      <alignment horizontal="center" wrapText="1"/>
      <protection locked="0"/>
    </xf>
    <xf numFmtId="172" fontId="11" fillId="0" borderId="16" xfId="42" applyNumberFormat="1" applyFont="1" applyFill="1" applyBorder="1" applyAlignment="1" applyProtection="1">
      <alignment horizontal="center"/>
      <protection locked="0"/>
    </xf>
    <xf numFmtId="0" fontId="2"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protection locked="0"/>
    </xf>
    <xf numFmtId="0" fontId="2" fillId="0" borderId="0" xfId="0" applyNumberFormat="1" applyFont="1" applyFill="1" applyAlignment="1" applyProtection="1">
      <alignment/>
      <protection locked="0"/>
    </xf>
    <xf numFmtId="49" fontId="11" fillId="0" borderId="13"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left"/>
      <protection locked="0"/>
    </xf>
    <xf numFmtId="172" fontId="8" fillId="0" borderId="0" xfId="42" applyNumberFormat="1" applyFont="1" applyFill="1" applyBorder="1" applyAlignment="1" applyProtection="1">
      <alignment horizontal="center" wrapText="1"/>
      <protection locked="0"/>
    </xf>
    <xf numFmtId="172" fontId="11" fillId="0" borderId="0" xfId="42" applyNumberFormat="1" applyFont="1" applyFill="1" applyBorder="1" applyAlignment="1" applyProtection="1">
      <alignment horizontal="center"/>
      <protection locked="0"/>
    </xf>
    <xf numFmtId="49" fontId="8" fillId="0" borderId="0" xfId="0" applyNumberFormat="1" applyFont="1" applyFill="1" applyBorder="1" applyAlignment="1">
      <alignment horizontal="center"/>
    </xf>
    <xf numFmtId="172" fontId="9" fillId="0" borderId="0" xfId="42" applyNumberFormat="1" applyFont="1" applyFill="1" applyBorder="1" applyAlignment="1">
      <alignment horizontal="center" wrapText="1"/>
    </xf>
    <xf numFmtId="172" fontId="10" fillId="0" borderId="0" xfId="42" applyNumberFormat="1" applyFont="1" applyFill="1" applyBorder="1" applyAlignment="1">
      <alignment horizontal="center"/>
    </xf>
    <xf numFmtId="172" fontId="11" fillId="0" borderId="0" xfId="42" applyNumberFormat="1" applyFont="1" applyFill="1" applyBorder="1" applyAlignment="1">
      <alignment horizontal="center"/>
    </xf>
    <xf numFmtId="172" fontId="9" fillId="0" borderId="0" xfId="42" applyNumberFormat="1" applyFont="1" applyFill="1" applyAlignment="1">
      <alignment/>
    </xf>
    <xf numFmtId="43" fontId="9" fillId="0" borderId="0" xfId="42" applyFont="1" applyFill="1" applyAlignment="1">
      <alignment/>
    </xf>
    <xf numFmtId="172" fontId="100" fillId="34" borderId="10" xfId="42" applyNumberFormat="1" applyFont="1" applyFill="1" applyBorder="1" applyAlignment="1" applyProtection="1">
      <alignment vertical="center" wrapText="1"/>
      <protection locked="0"/>
    </xf>
    <xf numFmtId="172" fontId="0" fillId="34" borderId="0" xfId="0" applyNumberFormat="1" applyFill="1" applyAlignment="1" applyProtection="1">
      <alignment/>
      <protection locked="0"/>
    </xf>
    <xf numFmtId="0" fontId="0" fillId="34" borderId="0" xfId="0" applyFill="1" applyAlignment="1" applyProtection="1">
      <alignment/>
      <protection locked="0"/>
    </xf>
    <xf numFmtId="10" fontId="0" fillId="34" borderId="0" xfId="60" applyNumberFormat="1" applyFont="1" applyFill="1" applyAlignment="1" applyProtection="1">
      <alignment/>
      <protection locked="0"/>
    </xf>
    <xf numFmtId="0" fontId="8" fillId="0" borderId="10" xfId="0" applyFont="1" applyBorder="1" applyAlignment="1" applyProtection="1">
      <alignment horizontal="left" vertical="center"/>
      <protection locked="0"/>
    </xf>
    <xf numFmtId="172" fontId="11" fillId="0" borderId="10" xfId="42" applyNumberFormat="1" applyFont="1" applyBorder="1" applyAlignment="1" applyProtection="1">
      <alignment horizontal="center" vertical="center" wrapText="1"/>
      <protection locked="0"/>
    </xf>
    <xf numFmtId="172" fontId="100" fillId="34" borderId="10" xfId="42" applyNumberFormat="1" applyFont="1" applyFill="1" applyBorder="1" applyAlignment="1" applyProtection="1">
      <alignment horizontal="center" vertical="center" wrapText="1"/>
      <protection locked="0"/>
    </xf>
    <xf numFmtId="172" fontId="11" fillId="34" borderId="10" xfId="42"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protection locked="0"/>
    </xf>
    <xf numFmtId="172" fontId="9" fillId="0" borderId="0" xfId="42" applyNumberFormat="1" applyFont="1" applyFill="1" applyAlignment="1">
      <alignment vertical="center"/>
    </xf>
    <xf numFmtId="49" fontId="10" fillId="0" borderId="0" xfId="0" applyNumberFormat="1" applyFont="1" applyFill="1" applyBorder="1" applyAlignment="1">
      <alignment vertical="center"/>
    </xf>
    <xf numFmtId="49" fontId="10" fillId="33" borderId="0" xfId="0" applyNumberFormat="1" applyFont="1" applyFill="1" applyBorder="1" applyAlignment="1">
      <alignment vertical="center"/>
    </xf>
    <xf numFmtId="172" fontId="9" fillId="0" borderId="0" xfId="42" applyNumberFormat="1" applyFont="1" applyAlignment="1">
      <alignment vertical="center"/>
    </xf>
    <xf numFmtId="49" fontId="10" fillId="0" borderId="0" xfId="0" applyNumberFormat="1" applyFont="1" applyAlignment="1">
      <alignment vertical="center"/>
    </xf>
    <xf numFmtId="0" fontId="0" fillId="0" borderId="0" xfId="0" applyAlignment="1">
      <alignment vertical="center"/>
    </xf>
    <xf numFmtId="172" fontId="0" fillId="0" borderId="0" xfId="0" applyNumberFormat="1" applyAlignment="1">
      <alignment/>
    </xf>
    <xf numFmtId="172" fontId="101" fillId="0" borderId="10" xfId="42" applyNumberFormat="1" applyFont="1" applyFill="1" applyBorder="1" applyAlignment="1" applyProtection="1">
      <alignment horizontal="center" wrapText="1"/>
      <protection locked="0"/>
    </xf>
    <xf numFmtId="172" fontId="100" fillId="42" borderId="10" xfId="42" applyNumberFormat="1" applyFont="1" applyFill="1" applyBorder="1" applyAlignment="1" applyProtection="1">
      <alignment vertical="center" wrapText="1"/>
      <protection locked="0"/>
    </xf>
    <xf numFmtId="0" fontId="107" fillId="0" borderId="0" xfId="0" applyNumberFormat="1" applyFont="1" applyFill="1" applyAlignment="1">
      <alignment wrapText="1"/>
    </xf>
    <xf numFmtId="49" fontId="18" fillId="0" borderId="0" xfId="0" applyNumberFormat="1" applyFont="1" applyFill="1" applyAlignment="1">
      <alignment/>
    </xf>
    <xf numFmtId="1" fontId="19" fillId="0" borderId="0" xfId="0" applyNumberFormat="1" applyFont="1" applyFill="1" applyAlignment="1">
      <alignment horizontal="center"/>
    </xf>
    <xf numFmtId="10" fontId="11" fillId="0" borderId="10" xfId="60" applyNumberFormat="1" applyFont="1" applyFill="1" applyBorder="1" applyAlignment="1" applyProtection="1">
      <alignment horizontal="center" vertical="center"/>
      <protection locked="0"/>
    </xf>
    <xf numFmtId="172" fontId="51" fillId="0" borderId="10" xfId="42" applyNumberFormat="1" applyFont="1" applyFill="1" applyBorder="1" applyAlignment="1" applyProtection="1">
      <alignment horizontal="center" vertical="center"/>
      <protection/>
    </xf>
    <xf numFmtId="172" fontId="51" fillId="0" borderId="10" xfId="42" applyNumberFormat="1" applyFont="1" applyFill="1" applyBorder="1" applyAlignment="1" applyProtection="1">
      <alignment vertical="center"/>
      <protection/>
    </xf>
    <xf numFmtId="172" fontId="11" fillId="0" borderId="10" xfId="42" applyNumberFormat="1" applyFont="1" applyFill="1" applyBorder="1" applyAlignment="1" applyProtection="1">
      <alignment vertical="center"/>
      <protection hidden="1"/>
    </xf>
    <xf numFmtId="10" fontId="47" fillId="0" borderId="10" xfId="60" applyNumberFormat="1" applyFont="1" applyFill="1" applyBorder="1" applyAlignment="1" applyProtection="1">
      <alignment horizontal="center" vertical="center" wrapText="1"/>
      <protection locked="0"/>
    </xf>
    <xf numFmtId="0" fontId="101" fillId="0" borderId="10" xfId="0" applyNumberFormat="1" applyFont="1" applyFill="1" applyBorder="1" applyAlignment="1" applyProtection="1">
      <alignment horizontal="center" vertical="center"/>
      <protection locked="0"/>
    </xf>
    <xf numFmtId="0" fontId="101" fillId="0" borderId="10" xfId="0" applyNumberFormat="1" applyFont="1" applyFill="1" applyBorder="1" applyAlignment="1" applyProtection="1">
      <alignment horizontal="left" vertical="center"/>
      <protection locked="0"/>
    </xf>
    <xf numFmtId="172" fontId="106" fillId="0" borderId="10" xfId="42" applyNumberFormat="1" applyFont="1" applyFill="1" applyBorder="1" applyAlignment="1" applyProtection="1">
      <alignment horizontal="center" vertical="center" wrapText="1"/>
      <protection/>
    </xf>
    <xf numFmtId="10" fontId="106" fillId="0" borderId="10" xfId="60" applyNumberFormat="1" applyFont="1" applyFill="1" applyBorder="1" applyAlignment="1" applyProtection="1">
      <alignment horizontal="center" vertical="center" wrapText="1"/>
      <protection locked="0"/>
    </xf>
    <xf numFmtId="172" fontId="106" fillId="0" borderId="0" xfId="60" applyNumberFormat="1" applyFont="1" applyFill="1" applyBorder="1" applyAlignment="1" applyProtection="1">
      <alignment horizontal="center" vertical="center" wrapText="1"/>
      <protection locked="0"/>
    </xf>
    <xf numFmtId="172" fontId="105" fillId="0" borderId="0" xfId="42" applyNumberFormat="1" applyFont="1" applyFill="1" applyAlignment="1" applyProtection="1">
      <alignment/>
      <protection locked="0"/>
    </xf>
    <xf numFmtId="172" fontId="98" fillId="0" borderId="0" xfId="42" applyNumberFormat="1" applyFont="1" applyFill="1" applyAlignment="1">
      <alignment/>
    </xf>
    <xf numFmtId="172" fontId="98" fillId="0" borderId="0" xfId="42" applyNumberFormat="1" applyFont="1" applyFill="1" applyAlignment="1" applyProtection="1">
      <alignment/>
      <protection locked="0"/>
    </xf>
    <xf numFmtId="49" fontId="98" fillId="0" borderId="0" xfId="0" applyNumberFormat="1" applyFont="1" applyFill="1" applyAlignment="1" applyProtection="1">
      <alignment/>
      <protection locked="0"/>
    </xf>
    <xf numFmtId="10" fontId="47" fillId="0" borderId="10" xfId="60" applyNumberFormat="1" applyFont="1" applyFill="1" applyBorder="1" applyAlignment="1" applyProtection="1">
      <alignment horizontal="center" vertical="center" wrapText="1"/>
      <protection locked="0"/>
    </xf>
    <xf numFmtId="172" fontId="7" fillId="0" borderId="0" xfId="42" applyNumberFormat="1" applyFont="1" applyFill="1" applyBorder="1" applyAlignment="1" applyProtection="1">
      <alignment/>
      <protection locked="0"/>
    </xf>
    <xf numFmtId="172" fontId="0" fillId="0" borderId="0" xfId="42" applyNumberFormat="1" applyFont="1" applyFill="1" applyBorder="1" applyAlignment="1" applyProtection="1">
      <alignment/>
      <protection locked="0"/>
    </xf>
    <xf numFmtId="172" fontId="0" fillId="0" borderId="0" xfId="42" applyNumberFormat="1" applyFont="1" applyFill="1" applyAlignment="1" applyProtection="1">
      <alignment/>
      <protection locked="0"/>
    </xf>
    <xf numFmtId="172" fontId="47" fillId="0" borderId="10" xfId="42" applyNumberFormat="1" applyFont="1" applyFill="1" applyBorder="1" applyAlignment="1" applyProtection="1">
      <alignment horizontal="center" vertical="center" wrapText="1"/>
      <protection/>
    </xf>
    <xf numFmtId="172" fontId="11" fillId="0" borderId="10" xfId="42" applyNumberFormat="1" applyFont="1" applyFill="1" applyBorder="1" applyAlignment="1" applyProtection="1">
      <alignment horizontal="right" vertical="center"/>
      <protection locked="0"/>
    </xf>
    <xf numFmtId="172" fontId="11" fillId="0" borderId="10" xfId="42" applyNumberFormat="1" applyFont="1" applyFill="1" applyBorder="1" applyAlignment="1" applyProtection="1">
      <alignment horizontal="center" vertical="center" wrapText="1"/>
      <protection locked="0"/>
    </xf>
    <xf numFmtId="172" fontId="0" fillId="0" borderId="0" xfId="0" applyNumberFormat="1" applyFill="1" applyAlignment="1" applyProtection="1">
      <alignment/>
      <protection locked="0"/>
    </xf>
    <xf numFmtId="0" fontId="0" fillId="0" borderId="0" xfId="0" applyFill="1" applyAlignment="1" applyProtection="1">
      <alignment/>
      <protection locked="0"/>
    </xf>
    <xf numFmtId="49" fontId="8" fillId="0" borderId="13" xfId="0" applyNumberFormat="1" applyFont="1" applyFill="1" applyBorder="1" applyAlignment="1">
      <alignment horizontal="center"/>
    </xf>
    <xf numFmtId="0" fontId="0" fillId="0" borderId="0" xfId="0" applyFill="1" applyAlignment="1">
      <alignment/>
    </xf>
    <xf numFmtId="0" fontId="0" fillId="34" borderId="0" xfId="0" applyFill="1" applyAlignment="1">
      <alignment wrapText="1"/>
    </xf>
    <xf numFmtId="0" fontId="11" fillId="34" borderId="10" xfId="0" applyFont="1" applyFill="1" applyBorder="1" applyAlignment="1">
      <alignment horizontal="center" wrapText="1"/>
    </xf>
    <xf numFmtId="172" fontId="10" fillId="34" borderId="0" xfId="42" applyNumberFormat="1" applyFont="1" applyFill="1" applyBorder="1" applyAlignment="1">
      <alignment horizontal="center"/>
    </xf>
    <xf numFmtId="49" fontId="10" fillId="34" borderId="0" xfId="0" applyNumberFormat="1" applyFont="1" applyFill="1" applyBorder="1" applyAlignment="1">
      <alignment vertical="center"/>
    </xf>
    <xf numFmtId="49" fontId="10" fillId="34" borderId="0" xfId="0" applyNumberFormat="1" applyFont="1" applyFill="1" applyAlignment="1">
      <alignment vertical="center"/>
    </xf>
    <xf numFmtId="0" fontId="0" fillId="34" borderId="0" xfId="0" applyFill="1" applyAlignment="1">
      <alignment/>
    </xf>
    <xf numFmtId="172" fontId="0" fillId="34" borderId="0" xfId="0" applyNumberFormat="1" applyFill="1" applyAlignment="1">
      <alignment/>
    </xf>
    <xf numFmtId="172" fontId="9" fillId="34" borderId="0" xfId="42" applyNumberFormat="1" applyFont="1" applyFill="1" applyAlignment="1">
      <alignment vertical="center"/>
    </xf>
    <xf numFmtId="0" fontId="0" fillId="34" borderId="0" xfId="0" applyFill="1" applyAlignment="1">
      <alignment vertical="center"/>
    </xf>
    <xf numFmtId="172" fontId="9" fillId="34" borderId="0" xfId="42" applyNumberFormat="1" applyFont="1" applyFill="1" applyAlignment="1">
      <alignment/>
    </xf>
    <xf numFmtId="49" fontId="10" fillId="34" borderId="0" xfId="0" applyNumberFormat="1" applyFont="1" applyFill="1" applyAlignment="1">
      <alignment/>
    </xf>
    <xf numFmtId="49" fontId="9" fillId="34" borderId="14"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center" wrapText="1"/>
    </xf>
    <xf numFmtId="172" fontId="8" fillId="34" borderId="0" xfId="42" applyNumberFormat="1" applyFont="1" applyFill="1" applyBorder="1" applyAlignment="1" applyProtection="1">
      <alignment horizontal="center" wrapText="1"/>
      <protection locked="0"/>
    </xf>
    <xf numFmtId="172" fontId="101" fillId="34" borderId="10" xfId="42" applyNumberFormat="1" applyFont="1" applyFill="1" applyBorder="1" applyAlignment="1" applyProtection="1">
      <alignment horizontal="center" wrapText="1"/>
      <protection locked="0"/>
    </xf>
    <xf numFmtId="10" fontId="108" fillId="0" borderId="0" xfId="60" applyNumberFormat="1" applyFont="1" applyFill="1" applyBorder="1" applyAlignment="1" applyProtection="1">
      <alignment/>
      <protection locked="0"/>
    </xf>
    <xf numFmtId="172" fontId="108" fillId="0" borderId="0" xfId="60" applyNumberFormat="1" applyFont="1" applyFill="1" applyBorder="1" applyAlignment="1" applyProtection="1">
      <alignment/>
      <protection locked="0"/>
    </xf>
    <xf numFmtId="49" fontId="8" fillId="0" borderId="10" xfId="0" applyNumberFormat="1" applyFont="1" applyFill="1" applyBorder="1" applyAlignment="1" applyProtection="1">
      <alignment horizontal="center"/>
      <protection locked="0"/>
    </xf>
    <xf numFmtId="49" fontId="8" fillId="0" borderId="10" xfId="0" applyNumberFormat="1" applyFont="1" applyFill="1" applyBorder="1" applyAlignment="1" applyProtection="1">
      <alignment horizontal="left"/>
      <protection locked="0"/>
    </xf>
    <xf numFmtId="10" fontId="107" fillId="0" borderId="0" xfId="60" applyNumberFormat="1" applyFont="1" applyFill="1" applyBorder="1" applyAlignment="1" applyProtection="1">
      <alignment/>
      <protection locked="0"/>
    </xf>
    <xf numFmtId="49" fontId="11" fillId="34" borderId="10" xfId="0" applyNumberFormat="1" applyFont="1" applyFill="1" applyBorder="1" applyAlignment="1">
      <alignment horizontal="center" vertical="center"/>
    </xf>
    <xf numFmtId="172" fontId="8" fillId="34" borderId="10" xfId="42" applyNumberFormat="1" applyFont="1" applyFill="1" applyBorder="1" applyAlignment="1" applyProtection="1">
      <alignment horizontal="center"/>
      <protection locked="0"/>
    </xf>
    <xf numFmtId="172" fontId="8" fillId="34" borderId="18" xfId="42" applyNumberFormat="1" applyFont="1" applyFill="1" applyBorder="1" applyAlignment="1" applyProtection="1">
      <alignment horizontal="center" wrapText="1"/>
      <protection locked="0"/>
    </xf>
    <xf numFmtId="43" fontId="9" fillId="34" borderId="0" xfId="42" applyFont="1" applyFill="1" applyAlignment="1">
      <alignment/>
    </xf>
    <xf numFmtId="49" fontId="26" fillId="34" borderId="14" xfId="0" applyNumberFormat="1" applyFont="1" applyFill="1" applyBorder="1" applyAlignment="1">
      <alignment horizontal="center" vertical="top" wrapText="1"/>
    </xf>
    <xf numFmtId="172" fontId="10" fillId="34" borderId="0" xfId="42" applyNumberFormat="1" applyFont="1" applyFill="1" applyBorder="1" applyAlignment="1">
      <alignment wrapText="1"/>
    </xf>
    <xf numFmtId="172" fontId="9" fillId="34" borderId="0" xfId="42" applyNumberFormat="1" applyFont="1" applyFill="1" applyAlignment="1">
      <alignment/>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15" fillId="0" borderId="14" xfId="0" applyNumberFormat="1" applyFont="1" applyFill="1" applyBorder="1" applyAlignment="1" applyProtection="1">
      <alignment horizontal="right"/>
      <protection locked="0"/>
    </xf>
    <xf numFmtId="49" fontId="8" fillId="33" borderId="1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top"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18"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16"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2" xfId="0" applyNumberFormat="1" applyFont="1" applyFill="1" applyBorder="1" applyAlignment="1" applyProtection="1">
      <alignment horizontal="center" vertical="center" wrapText="1"/>
      <protection locked="0"/>
    </xf>
    <xf numFmtId="49" fontId="8" fillId="33" borderId="15"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2" applyNumberFormat="1" applyFont="1" applyFill="1" applyBorder="1" applyAlignment="1" applyProtection="1">
      <alignment horizontal="center" vertical="center" wrapText="1"/>
      <protection locked="0"/>
    </xf>
    <xf numFmtId="43" fontId="1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5"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102" fillId="0" borderId="0" xfId="0" applyNumberFormat="1" applyFont="1" applyAlignment="1" applyProtection="1">
      <alignment horizontal="left"/>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1" fontId="8" fillId="33" borderId="12"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1" fontId="8" fillId="33" borderId="16"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0" fontId="8" fillId="33" borderId="16"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5"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5" borderId="1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1" fontId="11" fillId="33" borderId="12"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1" fontId="11" fillId="33" borderId="16"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2" xfId="0" applyNumberFormat="1" applyFont="1" applyFill="1" applyBorder="1" applyAlignment="1">
      <alignment horizontal="center" vertical="center"/>
    </xf>
    <xf numFmtId="1" fontId="11" fillId="33" borderId="15" xfId="0" applyNumberFormat="1" applyFont="1" applyFill="1" applyBorder="1" applyAlignment="1">
      <alignment horizontal="center" vertical="center"/>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4" xfId="0" applyNumberFormat="1" applyFont="1" applyFill="1" applyBorder="1" applyAlignment="1">
      <alignment horizontal="right"/>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102" fillId="0" borderId="0" xfId="0" applyNumberFormat="1" applyFont="1" applyAlignment="1">
      <alignment horizontal="left"/>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0" fontId="8" fillId="33" borderId="10"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49" fontId="8" fillId="35"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2" xfId="0" applyNumberFormat="1" applyFont="1" applyFill="1" applyBorder="1" applyAlignment="1" applyProtection="1">
      <alignment horizontal="center" vertical="center" wrapText="1"/>
      <protection/>
    </xf>
    <xf numFmtId="49" fontId="11" fillId="0" borderId="15"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172" fontId="9" fillId="0" borderId="0" xfId="42" applyNumberFormat="1" applyFont="1" applyFill="1" applyAlignment="1" applyProtection="1">
      <alignment horizontal="center" vertical="center" wrapText="1"/>
      <protection/>
    </xf>
    <xf numFmtId="43" fontId="9" fillId="0" borderId="0" xfId="42" applyFont="1" applyFill="1" applyAlignment="1" applyProtection="1">
      <alignment horizontal="center" vertical="center" wrapText="1"/>
      <protection/>
    </xf>
    <xf numFmtId="0" fontId="11" fillId="0" borderId="1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49" fontId="8" fillId="0" borderId="22" xfId="0" applyNumberFormat="1" applyFont="1" applyFill="1" applyBorder="1" applyAlignment="1" applyProtection="1">
      <alignment horizontal="center" vertical="center" wrapText="1"/>
      <protection/>
    </xf>
    <xf numFmtId="1" fontId="8" fillId="0" borderId="12"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49" fontId="8" fillId="0" borderId="12"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center" vertical="center"/>
    </xf>
    <xf numFmtId="0" fontId="8" fillId="0" borderId="10"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49" fontId="10" fillId="34" borderId="13" xfId="0" applyNumberFormat="1" applyFont="1" applyFill="1" applyBorder="1" applyAlignment="1">
      <alignment horizontal="center" wrapText="1"/>
    </xf>
    <xf numFmtId="49" fontId="8" fillId="34" borderId="10"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5" xfId="0" applyNumberFormat="1" applyFont="1" applyFill="1" applyBorder="1" applyAlignment="1" applyProtection="1">
      <alignment horizontal="center" vertical="center" wrapText="1"/>
      <protection/>
    </xf>
    <xf numFmtId="1" fontId="11" fillId="34" borderId="11"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49" fontId="0" fillId="34" borderId="0" xfId="0" applyNumberFormat="1" applyFill="1" applyAlignment="1">
      <alignment horizontal="left" vertical="top"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0" fontId="11" fillId="34" borderId="12"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0" fontId="11" fillId="34" borderId="16" xfId="0" applyNumberFormat="1" applyFont="1" applyFill="1" applyBorder="1" applyAlignment="1">
      <alignment horizontal="center" vertical="center" wrapText="1"/>
    </xf>
    <xf numFmtId="49" fontId="11" fillId="34" borderId="23"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wrapText="1"/>
      <protection/>
    </xf>
    <xf numFmtId="49" fontId="11" fillId="34" borderId="22"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49" fontId="8" fillId="0" borderId="24" xfId="0" applyNumberFormat="1" applyFont="1" applyFill="1" applyBorder="1" applyAlignment="1" applyProtection="1">
      <alignment horizontal="center" vertical="center" wrapText="1"/>
      <protection/>
    </xf>
    <xf numFmtId="0" fontId="8" fillId="0" borderId="11"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xf>
    <xf numFmtId="49" fontId="0" fillId="34" borderId="14" xfId="0" applyNumberFormat="1" applyFont="1" applyFill="1" applyBorder="1" applyAlignment="1">
      <alignment horizontal="right"/>
    </xf>
    <xf numFmtId="1" fontId="11" fillId="34" borderId="12" xfId="0" applyNumberFormat="1" applyFont="1" applyFill="1" applyBorder="1" applyAlignment="1">
      <alignment horizontal="center" vertical="center" wrapText="1"/>
    </xf>
    <xf numFmtId="1" fontId="11" fillId="34" borderId="17" xfId="0" applyNumberFormat="1" applyFont="1" applyFill="1" applyBorder="1" applyAlignment="1">
      <alignment horizontal="center" vertical="center" wrapText="1"/>
    </xf>
    <xf numFmtId="1" fontId="11" fillId="34" borderId="16"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72" fontId="10" fillId="0" borderId="13" xfId="42" applyNumberFormat="1" applyFont="1" applyFill="1" applyBorder="1" applyAlignment="1">
      <alignment horizontal="center" wrapText="1"/>
    </xf>
    <xf numFmtId="172" fontId="9" fillId="0" borderId="0" xfId="42" applyNumberFormat="1" applyFont="1" applyFill="1" applyAlignment="1">
      <alignment horizontal="center"/>
    </xf>
    <xf numFmtId="172" fontId="9" fillId="0" borderId="0" xfId="42" applyNumberFormat="1" applyFont="1" applyAlignment="1">
      <alignment horizontal="center"/>
    </xf>
    <xf numFmtId="49" fontId="15" fillId="0" borderId="14" xfId="0" applyNumberFormat="1" applyFont="1" applyBorder="1" applyAlignment="1">
      <alignment horizontal="right"/>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5" xfId="0" applyNumberFormat="1" applyFont="1" applyBorder="1" applyAlignment="1" applyProtection="1">
      <alignment horizontal="center" wrapText="1"/>
      <protection locked="0"/>
    </xf>
    <xf numFmtId="49" fontId="101" fillId="0" borderId="11" xfId="0" applyNumberFormat="1" applyFont="1" applyFill="1" applyBorder="1" applyAlignment="1" applyProtection="1">
      <alignment horizontal="left" vertical="center" wrapText="1"/>
      <protection locked="0"/>
    </xf>
    <xf numFmtId="49" fontId="101" fillId="0" borderId="15" xfId="0" applyNumberFormat="1" applyFont="1" applyFill="1" applyBorder="1" applyAlignment="1" applyProtection="1">
      <alignment horizontal="left" vertical="center" wrapText="1"/>
      <protection locked="0"/>
    </xf>
    <xf numFmtId="49" fontId="101" fillId="0" borderId="11" xfId="0" applyNumberFormat="1" applyFont="1" applyFill="1" applyBorder="1" applyAlignment="1" applyProtection="1">
      <alignment horizontal="left" wrapText="1"/>
      <protection locked="0"/>
    </xf>
    <xf numFmtId="49" fontId="101" fillId="0" borderId="15" xfId="0" applyNumberFormat="1" applyFont="1" applyFill="1" applyBorder="1" applyAlignment="1" applyProtection="1">
      <alignment horizontal="left" wrapText="1"/>
      <protection locked="0"/>
    </xf>
    <xf numFmtId="172" fontId="9" fillId="0" borderId="0" xfId="42" applyNumberFormat="1" applyFont="1" applyFill="1" applyAlignment="1">
      <alignment horizontal="center" vertical="center"/>
    </xf>
    <xf numFmtId="43" fontId="9" fillId="0" borderId="0" xfId="42" applyFont="1" applyFill="1" applyBorder="1" applyAlignment="1">
      <alignment horizontal="center" vertical="center" wrapText="1"/>
    </xf>
    <xf numFmtId="43" fontId="9" fillId="0" borderId="0" xfId="42" applyFont="1" applyFill="1" applyAlignment="1">
      <alignment horizontal="center"/>
    </xf>
    <xf numFmtId="172" fontId="10" fillId="0" borderId="0" xfId="42" applyNumberFormat="1" applyFont="1" applyFill="1" applyBorder="1" applyAlignment="1">
      <alignment horizontal="center" wrapText="1"/>
    </xf>
    <xf numFmtId="172" fontId="10" fillId="0" borderId="0" xfId="42" applyNumberFormat="1" applyFont="1" applyFill="1" applyBorder="1" applyAlignment="1">
      <alignment horizontal="center"/>
    </xf>
    <xf numFmtId="49" fontId="8" fillId="34" borderId="10" xfId="0" applyNumberFormat="1" applyFont="1" applyFill="1" applyBorder="1" applyAlignment="1">
      <alignment horizontal="center" vertical="center" wrapText="1" readingOrder="1"/>
    </xf>
    <xf numFmtId="49" fontId="8" fillId="34" borderId="12" xfId="0" applyNumberFormat="1" applyFont="1" applyFill="1" applyBorder="1" applyAlignment="1">
      <alignment horizontal="center" vertical="center" wrapText="1" readingOrder="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109" fillId="34" borderId="12" xfId="0" applyNumberFormat="1" applyFont="1" applyFill="1" applyBorder="1" applyAlignment="1">
      <alignment horizontal="center" vertical="center" wrapText="1" readingOrder="1"/>
    </xf>
    <xf numFmtId="49" fontId="109" fillId="34" borderId="17" xfId="0" applyNumberFormat="1" applyFont="1" applyFill="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8" fillId="0" borderId="12" xfId="0" applyFont="1" applyFill="1" applyBorder="1" applyAlignment="1">
      <alignment horizontal="center" vertical="center" wrapText="1" readingOrder="1"/>
    </xf>
    <xf numFmtId="49" fontId="15" fillId="0" borderId="14" xfId="0" applyNumberFormat="1" applyFont="1" applyFill="1" applyBorder="1" applyAlignment="1">
      <alignment horizontal="right" vertical="top" wrapText="1"/>
    </xf>
    <xf numFmtId="49" fontId="8" fillId="0" borderId="16"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172" fontId="9" fillId="0" borderId="0" xfId="42" applyNumberFormat="1" applyFont="1" applyAlignment="1">
      <alignment horizontal="center" vertical="center" wrapText="1"/>
    </xf>
    <xf numFmtId="172" fontId="9" fillId="0" borderId="0" xfId="42" applyNumberFormat="1" applyFont="1" applyAlignment="1">
      <alignment horizontal="center" vertical="center"/>
    </xf>
    <xf numFmtId="0" fontId="8" fillId="34" borderId="10" xfId="0" applyFont="1" applyFill="1" applyBorder="1" applyAlignment="1" applyProtection="1">
      <alignment horizontal="center" vertical="center"/>
      <protection locked="0"/>
    </xf>
    <xf numFmtId="0" fontId="11" fillId="0" borderId="10" xfId="0" applyFont="1" applyBorder="1" applyAlignment="1">
      <alignment horizontal="center"/>
    </xf>
    <xf numFmtId="172" fontId="10" fillId="0" borderId="13" xfId="42" applyNumberFormat="1" applyFont="1" applyFill="1" applyBorder="1" applyAlignment="1">
      <alignment horizont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34" borderId="12"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24" xfId="0" applyBorder="1" applyAlignment="1">
      <alignment horizontal="center" wrapText="1"/>
    </xf>
    <xf numFmtId="0" fontId="8" fillId="34" borderId="17" xfId="0" applyFont="1" applyFill="1" applyBorder="1" applyAlignment="1">
      <alignment horizontal="center" vertical="center" wrapText="1"/>
    </xf>
    <xf numFmtId="0" fontId="98" fillId="0" borderId="0" xfId="0" applyFont="1" applyAlignment="1">
      <alignment horizontal="center" vertical="center" wrapText="1"/>
    </xf>
    <xf numFmtId="49" fontId="15" fillId="33" borderId="14" xfId="0" applyNumberFormat="1" applyFont="1" applyFill="1" applyBorder="1" applyAlignment="1">
      <alignment horizontal="right" vertical="top" wrapText="1"/>
    </xf>
    <xf numFmtId="0" fontId="8" fillId="0" borderId="17" xfId="0" applyFont="1" applyBorder="1" applyAlignment="1">
      <alignment horizontal="center" vertical="center" wrapText="1"/>
    </xf>
    <xf numFmtId="49" fontId="8" fillId="0" borderId="10" xfId="0" applyNumberFormat="1" applyFont="1" applyBorder="1" applyAlignment="1">
      <alignment horizontal="center" vertical="center" wrapText="1"/>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15"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2" xfId="0" applyNumberFormat="1" applyFont="1" applyFill="1" applyBorder="1" applyAlignment="1">
      <alignment horizontal="center"/>
    </xf>
    <xf numFmtId="49" fontId="8" fillId="0" borderId="15" xfId="0" applyNumberFormat="1" applyFont="1" applyFill="1" applyBorder="1" applyAlignment="1">
      <alignment horizontal="center"/>
    </xf>
    <xf numFmtId="49" fontId="8" fillId="0" borderId="15" xfId="0" applyNumberFormat="1"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172" fontId="10" fillId="0" borderId="13" xfId="42" applyNumberFormat="1" applyFont="1" applyBorder="1" applyAlignment="1">
      <alignment horizontal="center"/>
    </xf>
    <xf numFmtId="0" fontId="50" fillId="0" borderId="14" xfId="0" applyFont="1" applyBorder="1" applyAlignment="1">
      <alignment horizontal="right"/>
    </xf>
    <xf numFmtId="0" fontId="36" fillId="0" borderId="11"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0" fontId="30" fillId="0" borderId="0" xfId="0" applyFont="1" applyAlignment="1" applyProtection="1">
      <alignment horizontal="center" vertical="top" wrapText="1"/>
      <protection locked="0"/>
    </xf>
    <xf numFmtId="49" fontId="36" fillId="0" borderId="12"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2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40" fillId="0" borderId="0" xfId="0" applyNumberFormat="1" applyFont="1" applyBorder="1" applyAlignment="1">
      <alignment horizontal="justify" vertical="justify" wrapText="1"/>
    </xf>
    <xf numFmtId="0" fontId="36" fillId="0" borderId="11" xfId="0" applyFont="1" applyBorder="1" applyAlignment="1" applyProtection="1">
      <alignment horizontal="center" wrapText="1"/>
      <protection locked="0"/>
    </xf>
    <xf numFmtId="0" fontId="36" fillId="0" borderId="15" xfId="0" applyFont="1" applyBorder="1" applyAlignment="1" applyProtection="1">
      <alignment horizontal="center" wrapText="1"/>
      <protection locked="0"/>
    </xf>
    <xf numFmtId="0" fontId="8" fillId="0" borderId="10"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5" fillId="43" borderId="10" xfId="0" applyFont="1" applyFill="1" applyBorder="1" applyAlignment="1">
      <alignment horizontal="center"/>
    </xf>
    <xf numFmtId="0" fontId="5" fillId="44"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9" fillId="0" borderId="14" xfId="0" applyFont="1" applyBorder="1" applyAlignment="1">
      <alignment horizontal="right"/>
    </xf>
    <xf numFmtId="10" fontId="47" fillId="0" borderId="12" xfId="60" applyNumberFormat="1" applyFont="1" applyFill="1" applyBorder="1" applyAlignment="1" applyProtection="1">
      <alignment horizontal="center" vertical="center" wrapText="1"/>
      <protection locked="0"/>
    </xf>
    <xf numFmtId="0" fontId="7" fillId="0" borderId="0" xfId="0" applyNumberFormat="1" applyFont="1" applyFill="1" applyBorder="1" applyAlignment="1">
      <alignment/>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center"/>
    </xf>
    <xf numFmtId="0" fontId="7" fillId="0" borderId="0" xfId="42" applyNumberFormat="1" applyFont="1" applyFill="1" applyBorder="1" applyAlignment="1">
      <alignment/>
    </xf>
    <xf numFmtId="49" fontId="7" fillId="0" borderId="0" xfId="0" applyNumberFormat="1" applyFont="1" applyFill="1" applyBorder="1" applyAlignment="1">
      <alignment/>
    </xf>
    <xf numFmtId="49" fontId="7" fillId="0" borderId="0" xfId="0" applyNumberFormat="1" applyFont="1" applyFill="1" applyBorder="1" applyAlignment="1">
      <alignment horizontal="left"/>
    </xf>
    <xf numFmtId="49" fontId="7" fillId="0" borderId="0" xfId="0" applyNumberFormat="1" applyFont="1" applyFill="1" applyBorder="1" applyAlignment="1">
      <alignment horizontal="center"/>
    </xf>
    <xf numFmtId="172" fontId="7" fillId="0" borderId="0" xfId="42" applyNumberFormat="1" applyFont="1" applyFill="1" applyBorder="1" applyAlignment="1">
      <alignment/>
    </xf>
    <xf numFmtId="0" fontId="110" fillId="0" borderId="0" xfId="0" applyNumberFormat="1" applyFont="1" applyFill="1" applyBorder="1" applyAlignment="1">
      <alignment horizontal="center" vertical="center" wrapText="1"/>
    </xf>
    <xf numFmtId="172" fontId="105" fillId="0" borderId="0" xfId="44" applyNumberFormat="1" applyFont="1" applyFill="1" applyBorder="1" applyAlignment="1" applyProtection="1">
      <alignment horizontal="center" vertical="center" wrapText="1"/>
      <protection/>
    </xf>
    <xf numFmtId="10" fontId="105" fillId="0" borderId="0" xfId="60"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center" vertical="center"/>
      <protection locked="0"/>
    </xf>
    <xf numFmtId="49" fontId="46" fillId="0" borderId="0" xfId="0" applyNumberFormat="1" applyFont="1" applyFill="1" applyBorder="1" applyAlignment="1" applyProtection="1">
      <alignment horizontal="left" vertical="center"/>
      <protection locked="0"/>
    </xf>
    <xf numFmtId="172" fontId="7" fillId="0" borderId="0" xfId="44" applyNumberFormat="1" applyFont="1" applyFill="1" applyBorder="1" applyAlignment="1" applyProtection="1">
      <alignment horizontal="center" vertical="center"/>
      <protection/>
    </xf>
    <xf numFmtId="10" fontId="7" fillId="0" borderId="0" xfId="60" applyNumberFormat="1" applyFont="1" applyFill="1" applyBorder="1" applyAlignment="1" applyProtection="1">
      <alignment horizontal="center" vertical="center"/>
      <protection/>
    </xf>
    <xf numFmtId="172" fontId="7" fillId="0" borderId="0" xfId="44" applyNumberFormat="1" applyFont="1" applyFill="1" applyBorder="1" applyAlignment="1" applyProtection="1">
      <alignment horizontal="center" vertical="center" wrapText="1"/>
      <protection/>
    </xf>
    <xf numFmtId="10" fontId="7" fillId="0" borderId="0" xfId="60" applyNumberFormat="1" applyFont="1" applyFill="1" applyBorder="1" applyAlignment="1" applyProtection="1">
      <alignment horizontal="center" vertical="center" wrapText="1"/>
      <protection/>
    </xf>
    <xf numFmtId="172" fontId="111" fillId="0" borderId="0" xfId="44" applyNumberFormat="1" applyFont="1" applyFill="1" applyBorder="1" applyAlignment="1" applyProtection="1">
      <alignment horizontal="center" vertical="center" wrapText="1"/>
      <protection/>
    </xf>
    <xf numFmtId="10" fontId="111" fillId="0" borderId="0" xfId="61" applyNumberFormat="1" applyFont="1" applyFill="1" applyBorder="1" applyAlignment="1" applyProtection="1">
      <alignment horizontal="center" vertical="center" wrapText="1"/>
      <protection locked="0"/>
    </xf>
    <xf numFmtId="0" fontId="46" fillId="0" borderId="0" xfId="0" applyNumberFormat="1" applyFont="1" applyFill="1" applyBorder="1" applyAlignment="1" applyProtection="1">
      <alignment horizontal="left" vertical="center"/>
      <protection locked="0"/>
    </xf>
    <xf numFmtId="172" fontId="47" fillId="0" borderId="0" xfId="44" applyNumberFormat="1" applyFont="1" applyFill="1" applyBorder="1" applyAlignment="1" applyProtection="1">
      <alignment horizontal="center" vertical="center" wrapText="1"/>
      <protection/>
    </xf>
    <xf numFmtId="10" fontId="47" fillId="0" borderId="0" xfId="61" applyNumberFormat="1" applyFont="1" applyFill="1" applyBorder="1" applyAlignment="1" applyProtection="1">
      <alignment horizontal="center" vertical="center" wrapText="1"/>
      <protection locked="0"/>
    </xf>
    <xf numFmtId="172" fontId="112" fillId="0" borderId="0" xfId="44"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0" fontId="105"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vertical="center"/>
      <protection locked="0"/>
    </xf>
    <xf numFmtId="172" fontId="0" fillId="0" borderId="0" xfId="0" applyNumberFormat="1" applyFont="1" applyFill="1" applyBorder="1" applyAlignment="1">
      <alignment/>
    </xf>
    <xf numFmtId="10" fontId="0" fillId="0" borderId="0" xfId="60" applyNumberFormat="1" applyFont="1" applyFill="1" applyBorder="1" applyAlignment="1">
      <alignment/>
    </xf>
    <xf numFmtId="0" fontId="0" fillId="0" borderId="0" xfId="0" applyNumberFormat="1" applyFont="1" applyFill="1" applyBorder="1" applyAlignment="1">
      <alignment horizontal="center"/>
    </xf>
    <xf numFmtId="172" fontId="101" fillId="0" borderId="0" xfId="44" applyNumberFormat="1" applyFont="1" applyFill="1" applyBorder="1" applyAlignment="1" applyProtection="1">
      <alignment horizontal="center" vertical="center"/>
      <protection/>
    </xf>
    <xf numFmtId="10" fontId="101" fillId="0" borderId="0" xfId="61" applyNumberFormat="1" applyFont="1" applyFill="1" applyBorder="1" applyAlignment="1" applyProtection="1">
      <alignment horizontal="center" vertical="center"/>
      <protection locked="0"/>
    </xf>
    <xf numFmtId="172" fontId="11" fillId="0" borderId="0" xfId="44" applyNumberFormat="1" applyFont="1" applyFill="1" applyBorder="1" applyAlignment="1" applyProtection="1">
      <alignment horizontal="center" vertical="center"/>
      <protection/>
    </xf>
    <xf numFmtId="10" fontId="11" fillId="0" borderId="0" xfId="61" applyNumberFormat="1" applyFont="1" applyFill="1" applyBorder="1" applyAlignment="1" applyProtection="1">
      <alignment horizontal="center" vertical="center"/>
      <protection locked="0"/>
    </xf>
    <xf numFmtId="10" fontId="11" fillId="0" borderId="0" xfId="60"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_Sheet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AI%20LIEU%200F%20HOA\NAM%202020\6%20THANG\thong%20ke\MAU%20DU\06%20tong%20hop%20toan%20tinh%20thang%203.2020%20lu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Đồng Tháp
Đơn vị nhận báo cáo:
Tổng Cục THADS</v>
          </cell>
        </row>
        <row r="3">
          <cell r="C3" t="str">
            <v>Vũ Quang Hiện</v>
          </cell>
        </row>
        <row r="4">
          <cell r="C4" t="str">
            <v>Đồng Tháp, ngày 03 tháng 4 năm 2020</v>
          </cell>
        </row>
        <row r="5">
          <cell r="C5" t="str">
            <v>KT. CỤC TRƯỞNG
PHÓ CỤC TRƯỞNG</v>
          </cell>
        </row>
        <row r="6">
          <cell r="C6" t="str">
            <v>Nguyễn Chí Hòa</v>
          </cell>
        </row>
        <row r="7">
          <cell r="C7" t="str">
            <v>Đồng Tháp, ngày 03 tháng 4 năm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B5" sqref="B5"/>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74" t="s">
        <v>302</v>
      </c>
      <c r="B1" s="574"/>
      <c r="C1" s="230" t="s">
        <v>303</v>
      </c>
    </row>
    <row r="2" spans="1:3" ht="48.75" customHeight="1">
      <c r="A2" s="575" t="s">
        <v>311</v>
      </c>
      <c r="B2" s="575"/>
      <c r="C2" s="213" t="s">
        <v>368</v>
      </c>
    </row>
    <row r="3" spans="1:3" ht="15.75">
      <c r="A3" s="572" t="s">
        <v>306</v>
      </c>
      <c r="B3" s="210" t="s">
        <v>308</v>
      </c>
      <c r="C3" s="211" t="s">
        <v>369</v>
      </c>
    </row>
    <row r="4" spans="1:3" ht="15.75">
      <c r="A4" s="572"/>
      <c r="B4" s="210" t="s">
        <v>307</v>
      </c>
      <c r="C4" s="212" t="s">
        <v>492</v>
      </c>
    </row>
    <row r="5" spans="1:3" ht="31.5">
      <c r="A5" s="572"/>
      <c r="B5" s="210" t="s">
        <v>305</v>
      </c>
      <c r="C5" s="346" t="s">
        <v>370</v>
      </c>
    </row>
    <row r="6" spans="1:3" ht="15.75">
      <c r="A6" s="573" t="s">
        <v>304</v>
      </c>
      <c r="B6" s="210" t="s">
        <v>309</v>
      </c>
      <c r="C6" s="211" t="s">
        <v>371</v>
      </c>
    </row>
    <row r="7" spans="1:3" ht="15.75">
      <c r="A7" s="573"/>
      <c r="B7" s="210" t="s">
        <v>307</v>
      </c>
      <c r="C7" s="212" t="str">
        <f>C4</f>
        <v>Đồng Tháp, ngày 02 tháng 5 năm 2020</v>
      </c>
    </row>
    <row r="8" spans="1:3" ht="21.75" customHeight="1">
      <c r="A8" s="576" t="s">
        <v>310</v>
      </c>
      <c r="B8" s="576"/>
      <c r="C8" s="211" t="s">
        <v>462</v>
      </c>
    </row>
    <row r="9" spans="1:3" ht="36" customHeight="1">
      <c r="A9" s="571" t="s">
        <v>320</v>
      </c>
      <c r="B9" s="571"/>
      <c r="C9" s="571"/>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740" t="s">
        <v>153</v>
      </c>
      <c r="B1" s="740"/>
      <c r="C1" s="740"/>
      <c r="D1" s="740"/>
      <c r="E1" s="740"/>
      <c r="F1" s="743" t="s">
        <v>126</v>
      </c>
      <c r="G1" s="743"/>
      <c r="H1" s="743"/>
      <c r="I1" s="743"/>
      <c r="J1" s="743"/>
      <c r="K1" s="743"/>
      <c r="L1" s="743"/>
      <c r="M1" s="743"/>
      <c r="N1" s="743"/>
      <c r="O1" s="743"/>
      <c r="P1" s="743"/>
      <c r="Q1" s="741" t="s">
        <v>150</v>
      </c>
      <c r="R1" s="741"/>
      <c r="S1" s="741"/>
      <c r="T1" s="741"/>
      <c r="U1" s="741"/>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742" t="s">
        <v>120</v>
      </c>
      <c r="S2" s="742"/>
      <c r="T2" s="742"/>
      <c r="U2" s="742"/>
      <c r="V2" s="64"/>
    </row>
    <row r="3" spans="1:22" s="76" customFormat="1" ht="15.75" customHeight="1">
      <c r="A3" s="751" t="s">
        <v>21</v>
      </c>
      <c r="B3" s="751"/>
      <c r="C3" s="744" t="s">
        <v>132</v>
      </c>
      <c r="D3" s="749" t="s">
        <v>134</v>
      </c>
      <c r="E3" s="747" t="s">
        <v>75</v>
      </c>
      <c r="F3" s="748"/>
      <c r="G3" s="734" t="s">
        <v>36</v>
      </c>
      <c r="H3" s="734" t="s">
        <v>82</v>
      </c>
      <c r="I3" s="738" t="s">
        <v>37</v>
      </c>
      <c r="J3" s="739"/>
      <c r="K3" s="739"/>
      <c r="L3" s="739"/>
      <c r="M3" s="739"/>
      <c r="N3" s="739"/>
      <c r="O3" s="739"/>
      <c r="P3" s="739"/>
      <c r="Q3" s="739"/>
      <c r="R3" s="739"/>
      <c r="S3" s="739"/>
      <c r="T3" s="735" t="s">
        <v>103</v>
      </c>
      <c r="U3" s="749" t="s">
        <v>108</v>
      </c>
      <c r="V3" s="75"/>
    </row>
    <row r="4" spans="1:22" s="75" customFormat="1" ht="15.75" customHeight="1">
      <c r="A4" s="751"/>
      <c r="B4" s="751"/>
      <c r="C4" s="745"/>
      <c r="D4" s="749"/>
      <c r="E4" s="730" t="s">
        <v>137</v>
      </c>
      <c r="F4" s="730" t="s">
        <v>62</v>
      </c>
      <c r="G4" s="734"/>
      <c r="H4" s="734"/>
      <c r="I4" s="734" t="s">
        <v>37</v>
      </c>
      <c r="J4" s="749" t="s">
        <v>38</v>
      </c>
      <c r="K4" s="749"/>
      <c r="L4" s="749"/>
      <c r="M4" s="749"/>
      <c r="N4" s="749"/>
      <c r="O4" s="749"/>
      <c r="P4" s="749"/>
      <c r="Q4" s="725" t="s">
        <v>139</v>
      </c>
      <c r="R4" s="725" t="s">
        <v>148</v>
      </c>
      <c r="S4" s="725" t="s">
        <v>81</v>
      </c>
      <c r="T4" s="735"/>
      <c r="U4" s="749"/>
      <c r="V4" s="76"/>
    </row>
    <row r="5" spans="1:21" s="75" customFormat="1" ht="18" customHeight="1">
      <c r="A5" s="751"/>
      <c r="B5" s="751"/>
      <c r="C5" s="745"/>
      <c r="D5" s="749"/>
      <c r="E5" s="731"/>
      <c r="F5" s="731"/>
      <c r="G5" s="734"/>
      <c r="H5" s="734"/>
      <c r="I5" s="734"/>
      <c r="J5" s="734" t="s">
        <v>61</v>
      </c>
      <c r="K5" s="736" t="s">
        <v>4</v>
      </c>
      <c r="L5" s="750"/>
      <c r="M5" s="750"/>
      <c r="N5" s="750"/>
      <c r="O5" s="750"/>
      <c r="P5" s="737"/>
      <c r="Q5" s="726"/>
      <c r="R5" s="726"/>
      <c r="S5" s="726"/>
      <c r="T5" s="735"/>
      <c r="U5" s="749"/>
    </row>
    <row r="6" spans="1:21" s="75" customFormat="1" ht="18.75" customHeight="1">
      <c r="A6" s="751"/>
      <c r="B6" s="751"/>
      <c r="C6" s="745"/>
      <c r="D6" s="749"/>
      <c r="E6" s="731"/>
      <c r="F6" s="731"/>
      <c r="G6" s="734"/>
      <c r="H6" s="734"/>
      <c r="I6" s="734"/>
      <c r="J6" s="734"/>
      <c r="K6" s="725" t="s">
        <v>96</v>
      </c>
      <c r="L6" s="736" t="s">
        <v>4</v>
      </c>
      <c r="M6" s="737"/>
      <c r="N6" s="725" t="s">
        <v>42</v>
      </c>
      <c r="O6" s="725" t="s">
        <v>147</v>
      </c>
      <c r="P6" s="725" t="s">
        <v>46</v>
      </c>
      <c r="Q6" s="726"/>
      <c r="R6" s="726"/>
      <c r="S6" s="726"/>
      <c r="T6" s="735"/>
      <c r="U6" s="749"/>
    </row>
    <row r="7" spans="1:22" ht="36">
      <c r="A7" s="751"/>
      <c r="B7" s="751"/>
      <c r="C7" s="746"/>
      <c r="D7" s="749"/>
      <c r="E7" s="732"/>
      <c r="F7" s="732"/>
      <c r="G7" s="734"/>
      <c r="H7" s="734"/>
      <c r="I7" s="734"/>
      <c r="J7" s="734"/>
      <c r="K7" s="727"/>
      <c r="L7" s="65" t="s">
        <v>39</v>
      </c>
      <c r="M7" s="65" t="s">
        <v>97</v>
      </c>
      <c r="N7" s="727"/>
      <c r="O7" s="727"/>
      <c r="P7" s="727"/>
      <c r="Q7" s="727"/>
      <c r="R7" s="727"/>
      <c r="S7" s="727"/>
      <c r="T7" s="735"/>
      <c r="U7" s="749"/>
      <c r="V7" s="75"/>
    </row>
    <row r="8" spans="1:21" ht="15.75">
      <c r="A8" s="729" t="s">
        <v>3</v>
      </c>
      <c r="B8" s="729"/>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729" t="s">
        <v>10</v>
      </c>
      <c r="B9" s="729"/>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728" t="s">
        <v>119</v>
      </c>
      <c r="B23" s="728"/>
      <c r="C23" s="728"/>
      <c r="D23" s="728"/>
      <c r="E23" s="728"/>
      <c r="F23" s="728"/>
      <c r="G23" s="728"/>
      <c r="H23" s="728"/>
      <c r="I23" s="84"/>
      <c r="J23" s="84"/>
      <c r="K23" s="84"/>
      <c r="L23" s="84"/>
      <c r="M23" s="84"/>
      <c r="N23" s="733" t="s">
        <v>127</v>
      </c>
      <c r="O23" s="733"/>
      <c r="P23" s="733"/>
      <c r="Q23" s="733"/>
      <c r="R23" s="733"/>
      <c r="S23" s="733"/>
      <c r="T23" s="733"/>
      <c r="U23" s="733"/>
      <c r="V23" s="84"/>
    </row>
  </sheetData>
  <sheetProtection/>
  <mergeCells count="31">
    <mergeCell ref="P6:P7"/>
    <mergeCell ref="I4:I7"/>
    <mergeCell ref="U3:U7"/>
    <mergeCell ref="N6:N7"/>
    <mergeCell ref="E4:E7"/>
    <mergeCell ref="J4:P4"/>
    <mergeCell ref="A8:B8"/>
    <mergeCell ref="K5:P5"/>
    <mergeCell ref="A3:B7"/>
    <mergeCell ref="D3:D7"/>
    <mergeCell ref="H3:H7"/>
    <mergeCell ref="O6:O7"/>
    <mergeCell ref="A1:E1"/>
    <mergeCell ref="Q1:U1"/>
    <mergeCell ref="R2:U2"/>
    <mergeCell ref="F1:P1"/>
    <mergeCell ref="G3:G7"/>
    <mergeCell ref="C3:C7"/>
    <mergeCell ref="E3:F3"/>
    <mergeCell ref="Q4:Q7"/>
    <mergeCell ref="K6:K7"/>
    <mergeCell ref="R4:R7"/>
    <mergeCell ref="A23:H23"/>
    <mergeCell ref="A9:B9"/>
    <mergeCell ref="F4:F7"/>
    <mergeCell ref="N23:U23"/>
    <mergeCell ref="J5:J7"/>
    <mergeCell ref="S4:S7"/>
    <mergeCell ref="T3:T7"/>
    <mergeCell ref="L6:M6"/>
    <mergeCell ref="I3:S3"/>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G354"/>
  <sheetViews>
    <sheetView view="pageBreakPreview" zoomScale="106" zoomScaleSheetLayoutView="106" zoomScalePageLayoutView="0" workbookViewId="0" topLeftCell="A7">
      <selection activeCell="E111" sqref="E111"/>
    </sheetView>
  </sheetViews>
  <sheetFormatPr defaultColWidth="9.00390625" defaultRowHeight="15.75"/>
  <cols>
    <col min="1" max="1" width="3.50390625" style="6" customWidth="1"/>
    <col min="2" max="2" width="13.25390625" style="426" customWidth="1"/>
    <col min="3" max="3" width="9.75390625" style="6" customWidth="1"/>
    <col min="4" max="4" width="11.00390625" style="6" customWidth="1"/>
    <col min="5" max="5" width="10.125" style="6" customWidth="1"/>
    <col min="6" max="6" width="8.00390625" style="6" customWidth="1"/>
    <col min="7" max="7" width="7.375" style="6" customWidth="1"/>
    <col min="8" max="8" width="9.625" style="6" customWidth="1"/>
    <col min="9" max="10" width="9.50390625" style="6" customWidth="1"/>
    <col min="11" max="11" width="9.75390625" style="6" customWidth="1"/>
    <col min="12" max="12" width="8.50390625" style="6" customWidth="1"/>
    <col min="13" max="13" width="8.125" style="26" customWidth="1"/>
    <col min="14" max="14" width="9.00390625" style="26" customWidth="1"/>
    <col min="15" max="15" width="7.25390625" style="26" customWidth="1"/>
    <col min="16" max="16" width="7.125" style="26" customWidth="1"/>
    <col min="17" max="17" width="8.625" style="26" customWidth="1"/>
    <col min="18" max="19" width="8.00390625" style="26" customWidth="1"/>
    <col min="20" max="20" width="9.625" style="26" customWidth="1"/>
    <col min="21" max="21" width="6.625" style="26" customWidth="1"/>
    <col min="22" max="22" width="9.25390625" style="26" customWidth="1"/>
    <col min="23" max="23" width="10.75390625" style="410" customWidth="1"/>
    <col min="24" max="24" width="9.25390625" style="410" bestFit="1" customWidth="1"/>
    <col min="25" max="25" width="10.625" style="410" customWidth="1"/>
    <col min="26" max="26" width="13.375" style="410" bestFit="1" customWidth="1"/>
    <col min="27" max="27" width="14.625" style="389" customWidth="1"/>
    <col min="28" max="28" width="14.25390625" style="389" customWidth="1"/>
    <col min="29" max="29" width="9.00390625" style="390" customWidth="1"/>
    <col min="30" max="30" width="10.125" style="390" bestFit="1" customWidth="1"/>
    <col min="31" max="33" width="9.00390625" style="390" customWidth="1"/>
    <col min="34" max="16384" width="9.00390625" style="6" customWidth="1"/>
  </cols>
  <sheetData>
    <row r="1" spans="1:22" ht="69" customHeight="1">
      <c r="A1" s="632" t="s">
        <v>336</v>
      </c>
      <c r="B1" s="632"/>
      <c r="C1" s="632"/>
      <c r="D1" s="632"/>
      <c r="E1" s="579" t="s">
        <v>489</v>
      </c>
      <c r="F1" s="579"/>
      <c r="G1" s="579"/>
      <c r="H1" s="579"/>
      <c r="I1" s="579"/>
      <c r="J1" s="579"/>
      <c r="K1" s="579"/>
      <c r="L1" s="579"/>
      <c r="M1" s="579"/>
      <c r="N1" s="579"/>
      <c r="O1" s="579"/>
      <c r="P1" s="630" t="str">
        <f>TT!C2</f>
        <v>Đơn vị  báo cáo: 
Cục THADS tỉnh Đồng Tháp
Đơn vị nhận báo cáo:
Tổng Cục THADS</v>
      </c>
      <c r="Q1" s="630"/>
      <c r="R1" s="630"/>
      <c r="S1" s="630"/>
      <c r="T1" s="630"/>
      <c r="U1" s="630"/>
      <c r="V1" s="409"/>
    </row>
    <row r="2" spans="1:22" ht="17.25" customHeight="1">
      <c r="A2" s="25"/>
      <c r="B2" s="359"/>
      <c r="C2" s="27"/>
      <c r="H2" s="517"/>
      <c r="I2" s="518">
        <f>COUNTBLANK(D10:U23)</f>
        <v>15</v>
      </c>
      <c r="J2" s="354">
        <f>COUNTA(D10:U23)</f>
        <v>239</v>
      </c>
      <c r="K2" s="354">
        <f>I2+J2</f>
        <v>254</v>
      </c>
      <c r="L2" s="354"/>
      <c r="M2" s="411"/>
      <c r="P2" s="633" t="s">
        <v>161</v>
      </c>
      <c r="Q2" s="633"/>
      <c r="R2" s="633"/>
      <c r="S2" s="633"/>
      <c r="T2" s="633"/>
      <c r="U2" s="633"/>
      <c r="V2" s="412"/>
    </row>
    <row r="3" spans="1:33" s="356" customFormat="1" ht="15.75" customHeight="1">
      <c r="A3" s="714" t="s">
        <v>136</v>
      </c>
      <c r="B3" s="752" t="s">
        <v>157</v>
      </c>
      <c r="C3" s="631" t="s">
        <v>134</v>
      </c>
      <c r="D3" s="631" t="s">
        <v>4</v>
      </c>
      <c r="E3" s="631"/>
      <c r="F3" s="713" t="s">
        <v>36</v>
      </c>
      <c r="G3" s="713" t="s">
        <v>158</v>
      </c>
      <c r="H3" s="713" t="s">
        <v>37</v>
      </c>
      <c r="I3" s="629" t="s">
        <v>4</v>
      </c>
      <c r="J3" s="717"/>
      <c r="K3" s="717"/>
      <c r="L3" s="717"/>
      <c r="M3" s="717"/>
      <c r="N3" s="717"/>
      <c r="O3" s="717"/>
      <c r="P3" s="717"/>
      <c r="Q3" s="717"/>
      <c r="R3" s="717"/>
      <c r="S3" s="717"/>
      <c r="T3" s="718" t="s">
        <v>103</v>
      </c>
      <c r="U3" s="721" t="s">
        <v>160</v>
      </c>
      <c r="V3" s="755"/>
      <c r="W3" s="413"/>
      <c r="X3" s="413"/>
      <c r="Y3" s="413"/>
      <c r="Z3" s="413"/>
      <c r="AA3" s="414"/>
      <c r="AB3" s="414"/>
      <c r="AC3" s="415"/>
      <c r="AD3" s="415"/>
      <c r="AE3" s="415"/>
      <c r="AF3" s="415"/>
      <c r="AG3" s="415"/>
    </row>
    <row r="4" spans="1:33" s="357" customFormat="1" ht="15.75" customHeight="1">
      <c r="A4" s="715"/>
      <c r="B4" s="753"/>
      <c r="C4" s="631"/>
      <c r="D4" s="631" t="s">
        <v>137</v>
      </c>
      <c r="E4" s="631" t="s">
        <v>62</v>
      </c>
      <c r="F4" s="713"/>
      <c r="G4" s="713"/>
      <c r="H4" s="713"/>
      <c r="I4" s="713" t="s">
        <v>61</v>
      </c>
      <c r="J4" s="631" t="s">
        <v>4</v>
      </c>
      <c r="K4" s="631"/>
      <c r="L4" s="631"/>
      <c r="M4" s="631"/>
      <c r="N4" s="631"/>
      <c r="O4" s="631"/>
      <c r="P4" s="631"/>
      <c r="Q4" s="713" t="s">
        <v>139</v>
      </c>
      <c r="R4" s="713" t="s">
        <v>148</v>
      </c>
      <c r="S4" s="712" t="s">
        <v>81</v>
      </c>
      <c r="T4" s="719"/>
      <c r="U4" s="722"/>
      <c r="V4" s="755"/>
      <c r="W4" s="416"/>
      <c r="X4" s="416"/>
      <c r="Y4" s="416"/>
      <c r="Z4" s="416"/>
      <c r="AA4" s="417"/>
      <c r="AB4" s="417"/>
      <c r="AC4" s="418"/>
      <c r="AD4" s="418"/>
      <c r="AE4" s="418"/>
      <c r="AF4" s="418"/>
      <c r="AG4" s="418"/>
    </row>
    <row r="5" spans="1:33" s="356" customFormat="1" ht="15.75" customHeight="1">
      <c r="A5" s="715"/>
      <c r="B5" s="753"/>
      <c r="C5" s="631"/>
      <c r="D5" s="631"/>
      <c r="E5" s="631"/>
      <c r="F5" s="713"/>
      <c r="G5" s="713"/>
      <c r="H5" s="713"/>
      <c r="I5" s="713"/>
      <c r="J5" s="713" t="s">
        <v>96</v>
      </c>
      <c r="K5" s="631" t="s">
        <v>4</v>
      </c>
      <c r="L5" s="631"/>
      <c r="M5" s="631"/>
      <c r="N5" s="713" t="s">
        <v>42</v>
      </c>
      <c r="O5" s="713" t="s">
        <v>147</v>
      </c>
      <c r="P5" s="713" t="s">
        <v>46</v>
      </c>
      <c r="Q5" s="713"/>
      <c r="R5" s="713"/>
      <c r="S5" s="712"/>
      <c r="T5" s="719"/>
      <c r="U5" s="722"/>
      <c r="V5" s="755"/>
      <c r="W5" s="413"/>
      <c r="X5" s="413"/>
      <c r="Y5" s="413"/>
      <c r="Z5" s="413"/>
      <c r="AA5" s="414"/>
      <c r="AB5" s="414"/>
      <c r="AC5" s="415"/>
      <c r="AD5" s="415"/>
      <c r="AE5" s="415"/>
      <c r="AF5" s="415"/>
      <c r="AG5" s="415"/>
    </row>
    <row r="6" spans="1:33" s="356" customFormat="1" ht="15.75" customHeight="1">
      <c r="A6" s="715"/>
      <c r="B6" s="753"/>
      <c r="C6" s="631"/>
      <c r="D6" s="631"/>
      <c r="E6" s="631"/>
      <c r="F6" s="713"/>
      <c r="G6" s="713"/>
      <c r="H6" s="713"/>
      <c r="I6" s="713"/>
      <c r="J6" s="713"/>
      <c r="K6" s="631"/>
      <c r="L6" s="631"/>
      <c r="M6" s="631"/>
      <c r="N6" s="713"/>
      <c r="O6" s="713"/>
      <c r="P6" s="713"/>
      <c r="Q6" s="713"/>
      <c r="R6" s="713"/>
      <c r="S6" s="712"/>
      <c r="T6" s="719"/>
      <c r="U6" s="722"/>
      <c r="V6" s="755"/>
      <c r="W6" s="413"/>
      <c r="X6" s="413"/>
      <c r="Y6" s="413"/>
      <c r="Z6" s="413"/>
      <c r="AA6" s="414"/>
      <c r="AB6" s="414"/>
      <c r="AC6" s="415"/>
      <c r="AD6" s="415"/>
      <c r="AE6" s="415"/>
      <c r="AF6" s="415"/>
      <c r="AG6" s="415"/>
    </row>
    <row r="7" spans="1:33" s="356" customFormat="1" ht="69" customHeight="1">
      <c r="A7" s="716"/>
      <c r="B7" s="754"/>
      <c r="C7" s="631"/>
      <c r="D7" s="631"/>
      <c r="E7" s="631"/>
      <c r="F7" s="713"/>
      <c r="G7" s="713"/>
      <c r="H7" s="713"/>
      <c r="I7" s="713"/>
      <c r="J7" s="713"/>
      <c r="K7" s="338" t="s">
        <v>39</v>
      </c>
      <c r="L7" s="338" t="s">
        <v>138</v>
      </c>
      <c r="M7" s="338" t="s">
        <v>156</v>
      </c>
      <c r="N7" s="713"/>
      <c r="O7" s="713"/>
      <c r="P7" s="713"/>
      <c r="Q7" s="713"/>
      <c r="R7" s="713"/>
      <c r="S7" s="712"/>
      <c r="T7" s="720"/>
      <c r="U7" s="722"/>
      <c r="V7" s="755"/>
      <c r="W7" s="413"/>
      <c r="X7" s="413"/>
      <c r="Y7" s="413"/>
      <c r="Z7" s="413"/>
      <c r="AA7" s="414"/>
      <c r="AB7" s="414"/>
      <c r="AC7" s="415"/>
      <c r="AD7" s="415"/>
      <c r="AE7" s="415"/>
      <c r="AF7" s="415"/>
      <c r="AG7" s="415"/>
    </row>
    <row r="8" spans="1:22" ht="14.25" customHeight="1">
      <c r="A8" s="710" t="s">
        <v>3</v>
      </c>
      <c r="B8" s="711"/>
      <c r="C8" s="358" t="s">
        <v>13</v>
      </c>
      <c r="D8" s="358" t="s">
        <v>14</v>
      </c>
      <c r="E8" s="358" t="s">
        <v>19</v>
      </c>
      <c r="F8" s="358" t="s">
        <v>22</v>
      </c>
      <c r="G8" s="358" t="s">
        <v>23</v>
      </c>
      <c r="H8" s="358" t="s">
        <v>24</v>
      </c>
      <c r="I8" s="358" t="s">
        <v>25</v>
      </c>
      <c r="J8" s="358" t="s">
        <v>26</v>
      </c>
      <c r="K8" s="358" t="s">
        <v>27</v>
      </c>
      <c r="L8" s="358" t="s">
        <v>29</v>
      </c>
      <c r="M8" s="358" t="s">
        <v>30</v>
      </c>
      <c r="N8" s="358" t="s">
        <v>104</v>
      </c>
      <c r="O8" s="358" t="s">
        <v>101</v>
      </c>
      <c r="P8" s="358" t="s">
        <v>105</v>
      </c>
      <c r="Q8" s="358" t="s">
        <v>106</v>
      </c>
      <c r="R8" s="358" t="s">
        <v>107</v>
      </c>
      <c r="S8" s="358" t="s">
        <v>118</v>
      </c>
      <c r="T8" s="358" t="s">
        <v>131</v>
      </c>
      <c r="U8" s="358" t="s">
        <v>133</v>
      </c>
      <c r="V8" s="419"/>
    </row>
    <row r="9" spans="1:22" ht="14.25" customHeight="1">
      <c r="A9" s="756" t="s">
        <v>12</v>
      </c>
      <c r="B9" s="757"/>
      <c r="C9" s="387">
        <f>C10+C23</f>
        <v>1884029717</v>
      </c>
      <c r="D9" s="387">
        <f aca="true" t="shared" si="0" ref="D9:T9">D10+D23</f>
        <v>1151455769</v>
      </c>
      <c r="E9" s="387">
        <f t="shared" si="0"/>
        <v>732573948</v>
      </c>
      <c r="F9" s="387">
        <f t="shared" si="0"/>
        <v>55294696</v>
      </c>
      <c r="G9" s="387">
        <f t="shared" si="0"/>
        <v>0</v>
      </c>
      <c r="H9" s="387">
        <f>I9+Q9+R9+S9</f>
        <v>1828735021</v>
      </c>
      <c r="I9" s="387">
        <f t="shared" si="0"/>
        <v>1062323669</v>
      </c>
      <c r="J9" s="387">
        <f t="shared" si="0"/>
        <v>237311062</v>
      </c>
      <c r="K9" s="387">
        <f t="shared" si="0"/>
        <v>209896072</v>
      </c>
      <c r="L9" s="387">
        <f t="shared" si="0"/>
        <v>27321061</v>
      </c>
      <c r="M9" s="387">
        <f t="shared" si="0"/>
        <v>93929</v>
      </c>
      <c r="N9" s="387">
        <f t="shared" si="0"/>
        <v>824130857</v>
      </c>
      <c r="O9" s="387">
        <f t="shared" si="0"/>
        <v>556254</v>
      </c>
      <c r="P9" s="387">
        <f t="shared" si="0"/>
        <v>325496</v>
      </c>
      <c r="Q9" s="387">
        <f t="shared" si="0"/>
        <v>733922439</v>
      </c>
      <c r="R9" s="387">
        <f t="shared" si="0"/>
        <v>30054129</v>
      </c>
      <c r="S9" s="387">
        <f t="shared" si="0"/>
        <v>2434784</v>
      </c>
      <c r="T9" s="387">
        <f t="shared" si="0"/>
        <v>1591423959</v>
      </c>
      <c r="U9" s="523">
        <f>IF(I9&lt;&gt;0,J9/I9,"")</f>
        <v>0.22338866103151844</v>
      </c>
      <c r="V9" s="388"/>
    </row>
    <row r="10" spans="1:33" s="532" customFormat="1" ht="13.5" customHeight="1">
      <c r="A10" s="524" t="str">
        <f>'04'!A10</f>
        <v>A</v>
      </c>
      <c r="B10" s="525" t="str">
        <f>'04'!B10</f>
        <v>Cục THADS</v>
      </c>
      <c r="C10" s="526">
        <f>SUM(C11:C22)</f>
        <v>215734356</v>
      </c>
      <c r="D10" s="526">
        <f>SUM(D11:D22)</f>
        <v>126291081</v>
      </c>
      <c r="E10" s="526">
        <f>SUM(E11:E22)</f>
        <v>89443275</v>
      </c>
      <c r="F10" s="526">
        <f>SUM(F11:F22)</f>
        <v>15095780</v>
      </c>
      <c r="G10" s="526">
        <f>SUM(G11:G22)</f>
        <v>0</v>
      </c>
      <c r="H10" s="526">
        <f>I10+Q10+R10+S10</f>
        <v>200638576</v>
      </c>
      <c r="I10" s="526">
        <f>SUM(J10,N10:P10)</f>
        <v>164451479</v>
      </c>
      <c r="J10" s="526">
        <f>SUM(K10:M10)</f>
        <v>15078206</v>
      </c>
      <c r="K10" s="526">
        <f aca="true" t="shared" si="1" ref="K10:S10">SUM(K11:K22)</f>
        <v>14750563</v>
      </c>
      <c r="L10" s="526">
        <f t="shared" si="1"/>
        <v>327643</v>
      </c>
      <c r="M10" s="526">
        <f t="shared" si="1"/>
        <v>0</v>
      </c>
      <c r="N10" s="526">
        <f t="shared" si="1"/>
        <v>149373273</v>
      </c>
      <c r="O10" s="526">
        <f t="shared" si="1"/>
        <v>0</v>
      </c>
      <c r="P10" s="526">
        <f t="shared" si="1"/>
        <v>0</v>
      </c>
      <c r="Q10" s="526">
        <f t="shared" si="1"/>
        <v>36187097</v>
      </c>
      <c r="R10" s="526">
        <f t="shared" si="1"/>
        <v>0</v>
      </c>
      <c r="S10" s="526">
        <f t="shared" si="1"/>
        <v>0</v>
      </c>
      <c r="T10" s="526">
        <f>SUM(N10:S10)</f>
        <v>185560370</v>
      </c>
      <c r="U10" s="527">
        <f>IF(I10&lt;&gt;0,J10/I10,"")</f>
        <v>0.09168787104675416</v>
      </c>
      <c r="V10" s="528"/>
      <c r="W10" s="529"/>
      <c r="X10" s="529"/>
      <c r="Y10" s="529"/>
      <c r="Z10" s="529"/>
      <c r="AA10" s="530"/>
      <c r="AB10" s="530"/>
      <c r="AC10" s="531"/>
      <c r="AD10" s="530"/>
      <c r="AE10" s="531"/>
      <c r="AF10" s="531"/>
      <c r="AG10" s="531"/>
    </row>
    <row r="11" spans="1:33" s="184" customFormat="1" ht="13.5" customHeight="1">
      <c r="A11" s="362" t="str">
        <f>'04'!A11</f>
        <v>1</v>
      </c>
      <c r="B11" s="363" t="str">
        <f>'04'!B11</f>
        <v>Nguyễn Văn Thủy</v>
      </c>
      <c r="C11" s="387">
        <f>D11+E11</f>
        <v>0</v>
      </c>
      <c r="D11" s="345">
        <v>0</v>
      </c>
      <c r="E11" s="257">
        <v>0</v>
      </c>
      <c r="F11" s="257">
        <v>0</v>
      </c>
      <c r="G11" s="257">
        <v>0</v>
      </c>
      <c r="H11" s="387">
        <f>I11+Q11+R11+S11</f>
        <v>0</v>
      </c>
      <c r="I11" s="387">
        <f>SUM(J11,N11:P11)</f>
        <v>0</v>
      </c>
      <c r="J11" s="387">
        <f>SUM(K11:M11)</f>
        <v>0</v>
      </c>
      <c r="K11" s="257">
        <v>0</v>
      </c>
      <c r="L11" s="257">
        <v>0</v>
      </c>
      <c r="M11" s="257">
        <v>0</v>
      </c>
      <c r="N11" s="257">
        <v>0</v>
      </c>
      <c r="O11" s="257">
        <v>0</v>
      </c>
      <c r="P11" s="257">
        <v>0</v>
      </c>
      <c r="Q11" s="257">
        <v>0</v>
      </c>
      <c r="R11" s="257">
        <v>0</v>
      </c>
      <c r="S11" s="257">
        <v>0</v>
      </c>
      <c r="T11" s="387">
        <f aca="true" t="shared" si="2" ref="T11:T21">SUM(N11:S11)</f>
        <v>0</v>
      </c>
      <c r="U11" s="523">
        <f aca="true" t="shared" si="3" ref="U11:U21">IF(I11&lt;&gt;0,J11/I11,"")</f>
      </c>
      <c r="V11" s="388"/>
      <c r="W11" s="366"/>
      <c r="X11" s="366"/>
      <c r="Y11" s="366"/>
      <c r="Z11" s="366"/>
      <c r="AA11" s="389"/>
      <c r="AB11" s="389"/>
      <c r="AC11" s="367"/>
      <c r="AD11" s="390"/>
      <c r="AE11" s="367"/>
      <c r="AF11" s="367"/>
      <c r="AG11" s="367"/>
    </row>
    <row r="12" spans="1:33" s="184" customFormat="1" ht="13.5" customHeight="1">
      <c r="A12" s="362" t="str">
        <f>'04'!A12</f>
        <v>2</v>
      </c>
      <c r="B12" s="363" t="str">
        <f>'04'!B12</f>
        <v>Trần Minh Tý</v>
      </c>
      <c r="C12" s="387">
        <f aca="true" t="shared" si="4" ref="C12:C21">D12+E12</f>
        <v>9726904</v>
      </c>
      <c r="D12" s="345">
        <v>6924308</v>
      </c>
      <c r="E12" s="257">
        <v>2802596</v>
      </c>
      <c r="F12" s="257">
        <v>806692</v>
      </c>
      <c r="G12" s="257">
        <v>0</v>
      </c>
      <c r="H12" s="387">
        <f aca="true" t="shared" si="5" ref="H12:H21">I12+Q12+R12+S12</f>
        <v>8920212</v>
      </c>
      <c r="I12" s="387">
        <f aca="true" t="shared" si="6" ref="I12:I21">SUM(J12,N12:P12)</f>
        <v>5496713</v>
      </c>
      <c r="J12" s="387">
        <f aca="true" t="shared" si="7" ref="J12:J21">SUM(K12:M12)</f>
        <v>541597</v>
      </c>
      <c r="K12" s="257">
        <v>213954</v>
      </c>
      <c r="L12" s="257">
        <v>327643</v>
      </c>
      <c r="M12" s="257">
        <v>0</v>
      </c>
      <c r="N12" s="257">
        <v>4955116</v>
      </c>
      <c r="O12" s="257">
        <v>0</v>
      </c>
      <c r="P12" s="257">
        <v>0</v>
      </c>
      <c r="Q12" s="257">
        <v>3423499</v>
      </c>
      <c r="R12" s="257">
        <v>0</v>
      </c>
      <c r="S12" s="257">
        <v>0</v>
      </c>
      <c r="T12" s="387">
        <f t="shared" si="2"/>
        <v>8378615</v>
      </c>
      <c r="U12" s="523">
        <f t="shared" si="3"/>
        <v>0.09853106756710783</v>
      </c>
      <c r="V12" s="388"/>
      <c r="W12" s="366"/>
      <c r="X12" s="366"/>
      <c r="Y12" s="366"/>
      <c r="Z12" s="366"/>
      <c r="AA12" s="389"/>
      <c r="AB12" s="389"/>
      <c r="AC12" s="367"/>
      <c r="AD12" s="390"/>
      <c r="AE12" s="367"/>
      <c r="AF12" s="367"/>
      <c r="AG12" s="367"/>
    </row>
    <row r="13" spans="1:33" s="184" customFormat="1" ht="13.5" customHeight="1">
      <c r="A13" s="362" t="str">
        <f>'04'!A13</f>
        <v>3</v>
      </c>
      <c r="B13" s="363" t="str">
        <f>'04'!B13</f>
        <v>Lê Phước Bé Sáu</v>
      </c>
      <c r="C13" s="387">
        <f t="shared" si="4"/>
        <v>114000249</v>
      </c>
      <c r="D13" s="345">
        <v>29548393</v>
      </c>
      <c r="E13" s="257">
        <v>84451856</v>
      </c>
      <c r="F13" s="257">
        <v>0</v>
      </c>
      <c r="G13" s="257">
        <v>0</v>
      </c>
      <c r="H13" s="387">
        <f t="shared" si="5"/>
        <v>114000249</v>
      </c>
      <c r="I13" s="387">
        <f t="shared" si="6"/>
        <v>91315216</v>
      </c>
      <c r="J13" s="387">
        <f t="shared" si="7"/>
        <v>2342947</v>
      </c>
      <c r="K13" s="257">
        <v>2342947</v>
      </c>
      <c r="L13" s="257">
        <v>0</v>
      </c>
      <c r="M13" s="257">
        <v>0</v>
      </c>
      <c r="N13" s="257">
        <v>88972269</v>
      </c>
      <c r="O13" s="257">
        <v>0</v>
      </c>
      <c r="P13" s="257">
        <v>0</v>
      </c>
      <c r="Q13" s="257">
        <v>22685033</v>
      </c>
      <c r="R13" s="257">
        <v>0</v>
      </c>
      <c r="S13" s="257">
        <v>0</v>
      </c>
      <c r="T13" s="387">
        <f t="shared" si="2"/>
        <v>111657302</v>
      </c>
      <c r="U13" s="523">
        <f t="shared" si="3"/>
        <v>0.025657793986929845</v>
      </c>
      <c r="V13" s="388"/>
      <c r="W13" s="366"/>
      <c r="X13" s="366"/>
      <c r="Y13" s="366"/>
      <c r="Z13" s="366"/>
      <c r="AA13" s="389"/>
      <c r="AB13" s="389"/>
      <c r="AC13" s="367"/>
      <c r="AD13" s="390"/>
      <c r="AE13" s="367"/>
      <c r="AF13" s="367"/>
      <c r="AG13" s="367"/>
    </row>
    <row r="14" spans="1:33" s="184" customFormat="1" ht="13.5" customHeight="1">
      <c r="A14" s="362" t="str">
        <f>'04'!A14</f>
        <v>4</v>
      </c>
      <c r="B14" s="363" t="str">
        <f>'04'!B14</f>
        <v>Mai Thị Thu Cúc</v>
      </c>
      <c r="C14" s="387">
        <f t="shared" si="4"/>
        <v>3152769</v>
      </c>
      <c r="D14" s="345">
        <v>1735758</v>
      </c>
      <c r="E14" s="257">
        <v>1417011</v>
      </c>
      <c r="F14" s="257">
        <v>0</v>
      </c>
      <c r="G14" s="257">
        <v>0</v>
      </c>
      <c r="H14" s="387">
        <f t="shared" si="5"/>
        <v>3152769</v>
      </c>
      <c r="I14" s="387">
        <f t="shared" si="6"/>
        <v>3152769</v>
      </c>
      <c r="J14" s="387">
        <f t="shared" si="7"/>
        <v>751899</v>
      </c>
      <c r="K14" s="257">
        <v>751899</v>
      </c>
      <c r="L14" s="257">
        <v>0</v>
      </c>
      <c r="M14" s="257">
        <v>0</v>
      </c>
      <c r="N14" s="257">
        <v>2400870</v>
      </c>
      <c r="O14" s="257">
        <v>0</v>
      </c>
      <c r="P14" s="257">
        <v>0</v>
      </c>
      <c r="Q14" s="257">
        <v>0</v>
      </c>
      <c r="R14" s="257">
        <v>0</v>
      </c>
      <c r="S14" s="257">
        <v>0</v>
      </c>
      <c r="T14" s="387">
        <f t="shared" si="2"/>
        <v>2400870</v>
      </c>
      <c r="U14" s="523">
        <f t="shared" si="3"/>
        <v>0.23848845253172687</v>
      </c>
      <c r="V14" s="388"/>
      <c r="W14" s="366"/>
      <c r="X14" s="366"/>
      <c r="Y14" s="366"/>
      <c r="Z14" s="366"/>
      <c r="AA14" s="389"/>
      <c r="AB14" s="389"/>
      <c r="AC14" s="367"/>
      <c r="AD14" s="390"/>
      <c r="AE14" s="367"/>
      <c r="AF14" s="367"/>
      <c r="AG14" s="367"/>
    </row>
    <row r="15" spans="1:33" s="184" customFormat="1" ht="13.5" customHeight="1">
      <c r="A15" s="362" t="str">
        <f>'04'!A15</f>
        <v>5</v>
      </c>
      <c r="B15" s="363" t="str">
        <f>'04'!B15</f>
        <v>Vũ Quang Hiện</v>
      </c>
      <c r="C15" s="387">
        <f t="shared" si="4"/>
        <v>66133115</v>
      </c>
      <c r="D15" s="345">
        <v>66131915</v>
      </c>
      <c r="E15" s="257">
        <v>1200</v>
      </c>
      <c r="F15" s="257">
        <v>0</v>
      </c>
      <c r="G15" s="257">
        <v>0</v>
      </c>
      <c r="H15" s="387">
        <f t="shared" si="5"/>
        <v>66133115</v>
      </c>
      <c r="I15" s="387">
        <f t="shared" si="6"/>
        <v>58468727</v>
      </c>
      <c r="J15" s="387">
        <f t="shared" si="7"/>
        <v>5601200</v>
      </c>
      <c r="K15" s="257">
        <v>5601200</v>
      </c>
      <c r="L15" s="257">
        <v>0</v>
      </c>
      <c r="M15" s="257">
        <v>0</v>
      </c>
      <c r="N15" s="257">
        <v>52867527</v>
      </c>
      <c r="O15" s="257">
        <v>0</v>
      </c>
      <c r="P15" s="257">
        <v>0</v>
      </c>
      <c r="Q15" s="257">
        <v>7664388</v>
      </c>
      <c r="R15" s="257">
        <v>0</v>
      </c>
      <c r="S15" s="257">
        <v>0</v>
      </c>
      <c r="T15" s="387">
        <f t="shared" si="2"/>
        <v>60531915</v>
      </c>
      <c r="U15" s="523">
        <f t="shared" si="3"/>
        <v>0.09579822047434007</v>
      </c>
      <c r="V15" s="388"/>
      <c r="W15" s="366"/>
      <c r="X15" s="366"/>
      <c r="Y15" s="366"/>
      <c r="Z15" s="366"/>
      <c r="AA15" s="389"/>
      <c r="AB15" s="389"/>
      <c r="AC15" s="367"/>
      <c r="AD15" s="390"/>
      <c r="AE15" s="367"/>
      <c r="AF15" s="367"/>
      <c r="AG15" s="367"/>
    </row>
    <row r="16" spans="1:33" s="184" customFormat="1" ht="13.5" customHeight="1">
      <c r="A16" s="362" t="str">
        <f>'04'!A16</f>
        <v>6</v>
      </c>
      <c r="B16" s="363" t="str">
        <f>'04'!B16</f>
        <v>Nguyễn Minh Tấn</v>
      </c>
      <c r="C16" s="387">
        <f t="shared" si="4"/>
        <v>763967</v>
      </c>
      <c r="D16" s="345">
        <v>0</v>
      </c>
      <c r="E16" s="257">
        <v>763967</v>
      </c>
      <c r="F16" s="257">
        <v>0</v>
      </c>
      <c r="G16" s="257">
        <v>0</v>
      </c>
      <c r="H16" s="387">
        <f t="shared" si="5"/>
        <v>763967</v>
      </c>
      <c r="I16" s="387">
        <f t="shared" si="6"/>
        <v>763967</v>
      </c>
      <c r="J16" s="387">
        <f t="shared" si="7"/>
        <v>594385</v>
      </c>
      <c r="K16" s="257">
        <v>594385</v>
      </c>
      <c r="L16" s="257">
        <v>0</v>
      </c>
      <c r="M16" s="257">
        <v>0</v>
      </c>
      <c r="N16" s="257">
        <v>169582</v>
      </c>
      <c r="O16" s="257">
        <v>0</v>
      </c>
      <c r="P16" s="257">
        <v>0</v>
      </c>
      <c r="Q16" s="257">
        <v>0</v>
      </c>
      <c r="R16" s="257">
        <v>0</v>
      </c>
      <c r="S16" s="257">
        <v>0</v>
      </c>
      <c r="T16" s="387">
        <f t="shared" si="2"/>
        <v>169582</v>
      </c>
      <c r="U16" s="523">
        <f t="shared" si="3"/>
        <v>0.7780244434641811</v>
      </c>
      <c r="V16" s="388"/>
      <c r="W16" s="366"/>
      <c r="X16" s="366"/>
      <c r="Y16" s="366"/>
      <c r="Z16" s="366"/>
      <c r="AA16" s="389"/>
      <c r="AB16" s="389"/>
      <c r="AC16" s="367"/>
      <c r="AD16" s="390"/>
      <c r="AE16" s="367"/>
      <c r="AF16" s="367"/>
      <c r="AG16" s="367"/>
    </row>
    <row r="17" spans="1:33" s="184" customFormat="1" ht="13.5" customHeight="1">
      <c r="A17" s="362" t="str">
        <f>'04'!A17</f>
        <v>7</v>
      </c>
      <c r="B17" s="363" t="str">
        <f>'04'!B17</f>
        <v>Nguyễn Kim Tuân</v>
      </c>
      <c r="C17" s="387">
        <f t="shared" si="4"/>
        <v>2230787</v>
      </c>
      <c r="D17" s="345">
        <v>2230187</v>
      </c>
      <c r="E17" s="257">
        <v>600</v>
      </c>
      <c r="F17" s="257">
        <v>0</v>
      </c>
      <c r="G17" s="257">
        <v>0</v>
      </c>
      <c r="H17" s="387">
        <f t="shared" si="5"/>
        <v>2230787</v>
      </c>
      <c r="I17" s="387">
        <f t="shared" si="6"/>
        <v>1230</v>
      </c>
      <c r="J17" s="387">
        <f t="shared" si="7"/>
        <v>300</v>
      </c>
      <c r="K17" s="257">
        <v>300</v>
      </c>
      <c r="L17" s="257">
        <v>0</v>
      </c>
      <c r="M17" s="257">
        <v>0</v>
      </c>
      <c r="N17" s="257">
        <v>930</v>
      </c>
      <c r="O17" s="257">
        <v>0</v>
      </c>
      <c r="P17" s="257">
        <v>0</v>
      </c>
      <c r="Q17" s="257">
        <v>2229557</v>
      </c>
      <c r="R17" s="257">
        <v>0</v>
      </c>
      <c r="S17" s="257">
        <v>0</v>
      </c>
      <c r="T17" s="387">
        <f t="shared" si="2"/>
        <v>2230487</v>
      </c>
      <c r="U17" s="523">
        <f t="shared" si="3"/>
        <v>0.24390243902439024</v>
      </c>
      <c r="V17" s="388"/>
      <c r="W17" s="366"/>
      <c r="X17" s="366"/>
      <c r="Y17" s="366"/>
      <c r="Z17" s="366"/>
      <c r="AA17" s="389"/>
      <c r="AB17" s="389"/>
      <c r="AC17" s="367"/>
      <c r="AD17" s="390"/>
      <c r="AE17" s="367"/>
      <c r="AF17" s="367"/>
      <c r="AG17" s="367"/>
    </row>
    <row r="18" spans="1:33" s="184" customFormat="1" ht="13.5" customHeight="1">
      <c r="A18" s="362" t="str">
        <f>'04'!A18</f>
        <v>8</v>
      </c>
      <c r="B18" s="363" t="str">
        <f>'04'!B18</f>
        <v>Đỗ Thành Lơ</v>
      </c>
      <c r="C18" s="387">
        <f t="shared" si="4"/>
        <v>192199</v>
      </c>
      <c r="D18" s="345">
        <v>187354</v>
      </c>
      <c r="E18" s="257">
        <v>4845</v>
      </c>
      <c r="F18" s="257">
        <v>0</v>
      </c>
      <c r="G18" s="257">
        <v>0</v>
      </c>
      <c r="H18" s="387">
        <f t="shared" si="5"/>
        <v>192199</v>
      </c>
      <c r="I18" s="387">
        <f t="shared" si="6"/>
        <v>7579</v>
      </c>
      <c r="J18" s="387">
        <f t="shared" si="7"/>
        <v>600</v>
      </c>
      <c r="K18" s="257">
        <v>600</v>
      </c>
      <c r="L18" s="257">
        <v>0</v>
      </c>
      <c r="M18" s="257">
        <v>0</v>
      </c>
      <c r="N18" s="257">
        <v>6979</v>
      </c>
      <c r="O18" s="257">
        <v>0</v>
      </c>
      <c r="P18" s="257">
        <v>0</v>
      </c>
      <c r="Q18" s="257">
        <v>184620</v>
      </c>
      <c r="R18" s="257">
        <v>0</v>
      </c>
      <c r="S18" s="257">
        <v>0</v>
      </c>
      <c r="T18" s="387">
        <f t="shared" si="2"/>
        <v>191599</v>
      </c>
      <c r="U18" s="523">
        <f t="shared" si="3"/>
        <v>0.07916611690196595</v>
      </c>
      <c r="V18" s="388"/>
      <c r="W18" s="366"/>
      <c r="X18" s="366"/>
      <c r="Y18" s="366"/>
      <c r="Z18" s="366"/>
      <c r="AA18" s="389"/>
      <c r="AB18" s="389"/>
      <c r="AC18" s="367"/>
      <c r="AD18" s="390"/>
      <c r="AE18" s="367"/>
      <c r="AF18" s="367"/>
      <c r="AG18" s="367"/>
    </row>
    <row r="19" spans="1:33" s="184" customFormat="1" ht="13.5" customHeight="1">
      <c r="A19" s="362" t="str">
        <f>'04'!A19</f>
        <v>9</v>
      </c>
      <c r="B19" s="363" t="str">
        <f>'04'!B19</f>
        <v>Bùi Văn Khanh</v>
      </c>
      <c r="C19" s="387">
        <f t="shared" si="4"/>
        <v>900</v>
      </c>
      <c r="D19" s="345">
        <v>0</v>
      </c>
      <c r="E19" s="257">
        <v>900</v>
      </c>
      <c r="F19" s="257">
        <v>0</v>
      </c>
      <c r="G19" s="257">
        <v>0</v>
      </c>
      <c r="H19" s="387">
        <f t="shared" si="5"/>
        <v>900</v>
      </c>
      <c r="I19" s="387">
        <f t="shared" si="6"/>
        <v>900</v>
      </c>
      <c r="J19" s="387">
        <f t="shared" si="7"/>
        <v>900</v>
      </c>
      <c r="K19" s="257">
        <v>900</v>
      </c>
      <c r="L19" s="257">
        <v>0</v>
      </c>
      <c r="M19" s="257">
        <v>0</v>
      </c>
      <c r="N19" s="257">
        <v>0</v>
      </c>
      <c r="O19" s="257">
        <v>0</v>
      </c>
      <c r="P19" s="257">
        <v>0</v>
      </c>
      <c r="Q19" s="257">
        <v>0</v>
      </c>
      <c r="R19" s="257">
        <v>0</v>
      </c>
      <c r="S19" s="257">
        <v>0</v>
      </c>
      <c r="T19" s="387">
        <f t="shared" si="2"/>
        <v>0</v>
      </c>
      <c r="U19" s="523">
        <f t="shared" si="3"/>
        <v>1</v>
      </c>
      <c r="V19" s="388"/>
      <c r="W19" s="366"/>
      <c r="X19" s="366"/>
      <c r="Y19" s="366"/>
      <c r="Z19" s="366"/>
      <c r="AA19" s="389"/>
      <c r="AB19" s="389"/>
      <c r="AC19" s="367"/>
      <c r="AD19" s="390"/>
      <c r="AE19" s="367"/>
      <c r="AF19" s="367"/>
      <c r="AG19" s="367"/>
    </row>
    <row r="20" spans="1:33" s="184" customFormat="1" ht="13.5" customHeight="1">
      <c r="A20" s="362" t="str">
        <f>'04'!A20</f>
        <v>10</v>
      </c>
      <c r="B20" s="363" t="str">
        <f>'04'!B20</f>
        <v>Nguyễn Văn Bạc</v>
      </c>
      <c r="C20" s="387">
        <f t="shared" si="4"/>
        <v>19533166</v>
      </c>
      <c r="D20" s="345">
        <v>19533166</v>
      </c>
      <c r="E20" s="257">
        <v>0</v>
      </c>
      <c r="F20" s="257">
        <v>14289088</v>
      </c>
      <c r="G20" s="257">
        <v>0</v>
      </c>
      <c r="H20" s="387">
        <f t="shared" si="5"/>
        <v>5244078</v>
      </c>
      <c r="I20" s="387">
        <f t="shared" si="6"/>
        <v>5244078</v>
      </c>
      <c r="J20" s="387">
        <f t="shared" si="7"/>
        <v>5244078</v>
      </c>
      <c r="K20" s="257">
        <v>5244078</v>
      </c>
      <c r="L20" s="257">
        <v>0</v>
      </c>
      <c r="M20" s="257">
        <v>0</v>
      </c>
      <c r="N20" s="257">
        <v>0</v>
      </c>
      <c r="O20" s="257">
        <v>0</v>
      </c>
      <c r="P20" s="257">
        <v>0</v>
      </c>
      <c r="Q20" s="257">
        <v>0</v>
      </c>
      <c r="R20" s="257">
        <v>0</v>
      </c>
      <c r="S20" s="257">
        <v>0</v>
      </c>
      <c r="T20" s="387">
        <f t="shared" si="2"/>
        <v>0</v>
      </c>
      <c r="U20" s="523">
        <f t="shared" si="3"/>
        <v>1</v>
      </c>
      <c r="V20" s="388"/>
      <c r="W20" s="366"/>
      <c r="X20" s="366"/>
      <c r="Y20" s="366"/>
      <c r="Z20" s="366"/>
      <c r="AA20" s="389"/>
      <c r="AB20" s="389"/>
      <c r="AC20" s="367"/>
      <c r="AD20" s="390"/>
      <c r="AE20" s="367"/>
      <c r="AF20" s="367"/>
      <c r="AG20" s="367"/>
    </row>
    <row r="21" spans="1:33" s="184" customFormat="1" ht="13.5" customHeight="1">
      <c r="A21" s="362" t="str">
        <f>'04'!A21</f>
        <v>11</v>
      </c>
      <c r="B21" s="363" t="str">
        <f>'04'!B21</f>
        <v>Trần Công Bằng</v>
      </c>
      <c r="C21" s="387">
        <f t="shared" si="4"/>
        <v>300</v>
      </c>
      <c r="D21" s="345">
        <v>0</v>
      </c>
      <c r="E21" s="257">
        <v>300</v>
      </c>
      <c r="F21" s="257">
        <v>0</v>
      </c>
      <c r="G21" s="257">
        <v>0</v>
      </c>
      <c r="H21" s="387">
        <f t="shared" si="5"/>
        <v>300</v>
      </c>
      <c r="I21" s="387">
        <f t="shared" si="6"/>
        <v>300</v>
      </c>
      <c r="J21" s="387">
        <f t="shared" si="7"/>
        <v>300</v>
      </c>
      <c r="K21" s="257">
        <v>300</v>
      </c>
      <c r="L21" s="257">
        <v>0</v>
      </c>
      <c r="M21" s="257">
        <v>0</v>
      </c>
      <c r="N21" s="257">
        <v>0</v>
      </c>
      <c r="O21" s="257">
        <v>0</v>
      </c>
      <c r="P21" s="257">
        <v>0</v>
      </c>
      <c r="Q21" s="257">
        <v>0</v>
      </c>
      <c r="R21" s="257">
        <v>0</v>
      </c>
      <c r="S21" s="257">
        <v>0</v>
      </c>
      <c r="T21" s="387">
        <f t="shared" si="2"/>
        <v>0</v>
      </c>
      <c r="U21" s="523">
        <f t="shared" si="3"/>
        <v>1</v>
      </c>
      <c r="V21" s="388"/>
      <c r="W21" s="366"/>
      <c r="X21" s="366"/>
      <c r="Y21" s="366"/>
      <c r="Z21" s="366"/>
      <c r="AA21" s="389"/>
      <c r="AB21" s="389"/>
      <c r="AC21" s="367"/>
      <c r="AD21" s="390"/>
      <c r="AE21" s="367"/>
      <c r="AF21" s="367"/>
      <c r="AG21" s="367"/>
    </row>
    <row r="22" spans="1:33" s="184" customFormat="1" ht="13.5" customHeight="1">
      <c r="A22" s="343" t="str">
        <f>'04'!A22</f>
        <v>…</v>
      </c>
      <c r="B22" s="360" t="str">
        <f>'04'!B22</f>
        <v>….</v>
      </c>
      <c r="C22" s="387">
        <f>D22+E22</f>
        <v>0</v>
      </c>
      <c r="D22" s="257"/>
      <c r="E22" s="257"/>
      <c r="F22" s="257"/>
      <c r="G22" s="257"/>
      <c r="H22" s="387">
        <f>I22+Q22+R22+S22</f>
        <v>0</v>
      </c>
      <c r="I22" s="387">
        <f>SUM(J22,N22:P22)</f>
        <v>0</v>
      </c>
      <c r="J22" s="387">
        <f>SUM(K22:M22)</f>
        <v>0</v>
      </c>
      <c r="K22" s="257"/>
      <c r="L22" s="257"/>
      <c r="M22" s="257"/>
      <c r="N22" s="257"/>
      <c r="O22" s="257"/>
      <c r="P22" s="257"/>
      <c r="Q22" s="257"/>
      <c r="R22" s="257"/>
      <c r="S22" s="257"/>
      <c r="T22" s="387">
        <f>SUM(N22:S22)</f>
        <v>0</v>
      </c>
      <c r="U22" s="523">
        <f>IF(I22&lt;&gt;0,J22/I22,"")</f>
      </c>
      <c r="V22" s="388"/>
      <c r="W22" s="366"/>
      <c r="X22" s="366"/>
      <c r="Y22" s="366"/>
      <c r="Z22" s="366"/>
      <c r="AA22" s="389"/>
      <c r="AB22" s="389"/>
      <c r="AC22" s="367"/>
      <c r="AD22" s="390"/>
      <c r="AE22" s="367"/>
      <c r="AF22" s="367"/>
      <c r="AG22" s="367"/>
    </row>
    <row r="23" spans="1:33" s="447" customFormat="1" ht="13.5" customHeight="1">
      <c r="A23" s="441" t="str">
        <f>'04'!A23</f>
        <v>B</v>
      </c>
      <c r="B23" s="442" t="str">
        <f>'04'!B23</f>
        <v>Các Chi cục</v>
      </c>
      <c r="C23" s="443">
        <f aca="true" t="shared" si="8" ref="C23:S23">C24+C29+C34+C40+C47+C54+C64+C74+C82+C90+C98+C107</f>
        <v>1668295361</v>
      </c>
      <c r="D23" s="443">
        <f t="shared" si="8"/>
        <v>1025164688</v>
      </c>
      <c r="E23" s="443">
        <f t="shared" si="8"/>
        <v>643130673</v>
      </c>
      <c r="F23" s="443">
        <f t="shared" si="8"/>
        <v>40198916</v>
      </c>
      <c r="G23" s="443">
        <f t="shared" si="8"/>
        <v>0</v>
      </c>
      <c r="H23" s="443">
        <f t="shared" si="8"/>
        <v>1628096445</v>
      </c>
      <c r="I23" s="443">
        <f t="shared" si="8"/>
        <v>897872190</v>
      </c>
      <c r="J23" s="443">
        <f t="shared" si="8"/>
        <v>222232856</v>
      </c>
      <c r="K23" s="443">
        <f t="shared" si="8"/>
        <v>195145509</v>
      </c>
      <c r="L23" s="443">
        <f t="shared" si="8"/>
        <v>26993418</v>
      </c>
      <c r="M23" s="443">
        <f t="shared" si="8"/>
        <v>93929</v>
      </c>
      <c r="N23" s="443">
        <f t="shared" si="8"/>
        <v>674757584</v>
      </c>
      <c r="O23" s="443">
        <f t="shared" si="8"/>
        <v>556254</v>
      </c>
      <c r="P23" s="443">
        <f t="shared" si="8"/>
        <v>325496</v>
      </c>
      <c r="Q23" s="443">
        <f t="shared" si="8"/>
        <v>697735342</v>
      </c>
      <c r="R23" s="443">
        <f t="shared" si="8"/>
        <v>30054129</v>
      </c>
      <c r="S23" s="443">
        <f t="shared" si="8"/>
        <v>2434784</v>
      </c>
      <c r="T23" s="443">
        <f>SUM(N23:S23)</f>
        <v>1405863589</v>
      </c>
      <c r="U23" s="533">
        <f>IF(I23&lt;&gt;0,J23/I23,"")</f>
        <v>0.2475105682914625</v>
      </c>
      <c r="V23" s="439"/>
      <c r="W23" s="444"/>
      <c r="X23" s="444"/>
      <c r="Y23" s="444"/>
      <c r="Z23" s="444"/>
      <c r="AA23" s="445"/>
      <c r="AB23" s="445"/>
      <c r="AC23" s="444"/>
      <c r="AD23" s="446"/>
      <c r="AE23" s="444"/>
      <c r="AF23" s="444"/>
      <c r="AG23" s="444"/>
    </row>
    <row r="24" spans="1:33" s="194" customFormat="1" ht="15.75" customHeight="1">
      <c r="A24" s="343" t="str">
        <f>'04'!A24</f>
        <v>I</v>
      </c>
      <c r="B24" s="360" t="str">
        <f>'04'!B24</f>
        <v>H Tân Hồng</v>
      </c>
      <c r="C24" s="387">
        <f>SUM(C25:C28)</f>
        <v>123272580</v>
      </c>
      <c r="D24" s="387">
        <f>SUM(D25:D28)</f>
        <v>54449712</v>
      </c>
      <c r="E24" s="387">
        <f>SUM(E25:E28)</f>
        <v>68822868</v>
      </c>
      <c r="F24" s="387">
        <f>SUM(F25:F28)</f>
        <v>2142080</v>
      </c>
      <c r="G24" s="387">
        <f>SUM(G25:G28)</f>
        <v>0</v>
      </c>
      <c r="H24" s="387">
        <f aca="true" t="shared" si="9" ref="H24:H32">I24+Q24+R24+S24</f>
        <v>121130500</v>
      </c>
      <c r="I24" s="387">
        <f aca="true" t="shared" si="10" ref="I24:I32">SUM(J24,N24:P24)</f>
        <v>88525525</v>
      </c>
      <c r="J24" s="387">
        <f aca="true" t="shared" si="11" ref="J24:J32">SUM(K24:M24)</f>
        <v>8916640</v>
      </c>
      <c r="K24" s="387">
        <f aca="true" t="shared" si="12" ref="K24:S24">SUM(K25:K28)</f>
        <v>7178062</v>
      </c>
      <c r="L24" s="387">
        <f t="shared" si="12"/>
        <v>1738578</v>
      </c>
      <c r="M24" s="387">
        <f t="shared" si="12"/>
        <v>0</v>
      </c>
      <c r="N24" s="387">
        <f t="shared" si="12"/>
        <v>79608885</v>
      </c>
      <c r="O24" s="387">
        <f t="shared" si="12"/>
        <v>0</v>
      </c>
      <c r="P24" s="387">
        <f t="shared" si="12"/>
        <v>0</v>
      </c>
      <c r="Q24" s="387">
        <f t="shared" si="12"/>
        <v>31677727</v>
      </c>
      <c r="R24" s="387">
        <f t="shared" si="12"/>
        <v>927248</v>
      </c>
      <c r="S24" s="387">
        <f t="shared" si="12"/>
        <v>0</v>
      </c>
      <c r="T24" s="387">
        <f>SUM(N24:S24)</f>
        <v>112213860</v>
      </c>
      <c r="U24" s="523">
        <f>IF(I24&lt;&gt;0,J24/I24,"")</f>
        <v>0.10072394374390889</v>
      </c>
      <c r="V24" s="388"/>
      <c r="W24" s="534"/>
      <c r="X24" s="534"/>
      <c r="Y24" s="534"/>
      <c r="Z24" s="534"/>
      <c r="AA24" s="389"/>
      <c r="AB24" s="389"/>
      <c r="AC24" s="535"/>
      <c r="AD24" s="437"/>
      <c r="AE24" s="535"/>
      <c r="AF24" s="535"/>
      <c r="AG24" s="535"/>
    </row>
    <row r="25" spans="1:33" s="184" customFormat="1" ht="15.75" customHeight="1">
      <c r="A25" s="362" t="str">
        <f>'04'!A25</f>
        <v>1</v>
      </c>
      <c r="B25" s="363" t="str">
        <f>'04'!B25</f>
        <v>Phạm Thị Phú</v>
      </c>
      <c r="C25" s="387">
        <f>D25+E25</f>
        <v>19260089</v>
      </c>
      <c r="D25" s="257">
        <v>93863</v>
      </c>
      <c r="E25" s="257">
        <v>19166226</v>
      </c>
      <c r="F25" s="257">
        <v>57486</v>
      </c>
      <c r="G25" s="257"/>
      <c r="H25" s="387">
        <f t="shared" si="9"/>
        <v>19202603</v>
      </c>
      <c r="I25" s="387">
        <f t="shared" si="10"/>
        <v>19202603</v>
      </c>
      <c r="J25" s="387">
        <f t="shared" si="11"/>
        <v>726981</v>
      </c>
      <c r="K25" s="257">
        <v>722581</v>
      </c>
      <c r="L25" s="257">
        <v>4400</v>
      </c>
      <c r="M25" s="257"/>
      <c r="N25" s="257">
        <v>18475622</v>
      </c>
      <c r="O25" s="257"/>
      <c r="P25" s="257"/>
      <c r="Q25" s="257">
        <v>0</v>
      </c>
      <c r="R25" s="257"/>
      <c r="S25" s="257"/>
      <c r="T25" s="387">
        <f aca="true" t="shared" si="13" ref="T25:T85">SUM(N25:S25)</f>
        <v>18475622</v>
      </c>
      <c r="U25" s="523">
        <f aca="true" t="shared" si="14" ref="U25:U85">IF(I25&lt;&gt;0,J25/I25,"")</f>
        <v>0.037858461167998944</v>
      </c>
      <c r="V25" s="388"/>
      <c r="W25" s="366"/>
      <c r="X25" s="366"/>
      <c r="Y25" s="366"/>
      <c r="Z25" s="366"/>
      <c r="AA25" s="389"/>
      <c r="AB25" s="389"/>
      <c r="AC25" s="367"/>
      <c r="AD25" s="390"/>
      <c r="AE25" s="367"/>
      <c r="AF25" s="367"/>
      <c r="AG25" s="367"/>
    </row>
    <row r="26" spans="1:33" s="184" customFormat="1" ht="15.75" customHeight="1">
      <c r="A26" s="362">
        <f>'04'!A26</f>
        <v>2</v>
      </c>
      <c r="B26" s="363" t="str">
        <f>'04'!B26</f>
        <v>Nguyễn Ngọc Được</v>
      </c>
      <c r="C26" s="387">
        <f>D26+E26</f>
        <v>43239913</v>
      </c>
      <c r="D26" s="257">
        <v>18613164</v>
      </c>
      <c r="E26" s="257">
        <v>24626749</v>
      </c>
      <c r="F26" s="257">
        <v>1706318</v>
      </c>
      <c r="G26" s="257"/>
      <c r="H26" s="387">
        <f t="shared" si="9"/>
        <v>41533595</v>
      </c>
      <c r="I26" s="387">
        <f t="shared" si="10"/>
        <v>36694583</v>
      </c>
      <c r="J26" s="387">
        <f t="shared" si="11"/>
        <v>3953369</v>
      </c>
      <c r="K26" s="257">
        <v>2419640</v>
      </c>
      <c r="L26" s="257">
        <v>1533729</v>
      </c>
      <c r="M26" s="257"/>
      <c r="N26" s="257">
        <v>32741214</v>
      </c>
      <c r="O26" s="257"/>
      <c r="P26" s="257"/>
      <c r="Q26" s="257">
        <v>4839012</v>
      </c>
      <c r="R26" s="257"/>
      <c r="S26" s="257"/>
      <c r="T26" s="387">
        <f t="shared" si="13"/>
        <v>37580226</v>
      </c>
      <c r="U26" s="523">
        <f t="shared" si="14"/>
        <v>0.10773712839303828</v>
      </c>
      <c r="V26" s="388"/>
      <c r="W26" s="366"/>
      <c r="X26" s="366"/>
      <c r="Y26" s="366"/>
      <c r="Z26" s="366"/>
      <c r="AA26" s="389"/>
      <c r="AB26" s="389"/>
      <c r="AC26" s="367"/>
      <c r="AD26" s="390"/>
      <c r="AE26" s="367"/>
      <c r="AF26" s="367"/>
      <c r="AG26" s="367"/>
    </row>
    <row r="27" spans="1:33" s="184" customFormat="1" ht="15.75">
      <c r="A27" s="362">
        <f>'04'!A27</f>
        <v>3</v>
      </c>
      <c r="B27" s="363" t="str">
        <f>'04'!B27</f>
        <v>Nguyễn Văn Lực</v>
      </c>
      <c r="C27" s="387">
        <f>D27+E27</f>
        <v>43950899</v>
      </c>
      <c r="D27" s="257">
        <v>23086997</v>
      </c>
      <c r="E27" s="257">
        <v>20863902</v>
      </c>
      <c r="F27" s="257"/>
      <c r="G27" s="257"/>
      <c r="H27" s="387">
        <f t="shared" si="9"/>
        <v>43950899</v>
      </c>
      <c r="I27" s="387">
        <f t="shared" si="10"/>
        <v>26613425</v>
      </c>
      <c r="J27" s="387">
        <f t="shared" si="11"/>
        <v>3480228</v>
      </c>
      <c r="K27" s="257">
        <v>3286059</v>
      </c>
      <c r="L27" s="257">
        <v>194169</v>
      </c>
      <c r="M27" s="257"/>
      <c r="N27" s="257">
        <v>23133197</v>
      </c>
      <c r="O27" s="257"/>
      <c r="P27" s="257"/>
      <c r="Q27" s="257">
        <v>16410226</v>
      </c>
      <c r="R27" s="257">
        <v>927248</v>
      </c>
      <c r="S27" s="257"/>
      <c r="T27" s="387">
        <f t="shared" si="13"/>
        <v>40470671</v>
      </c>
      <c r="U27" s="523">
        <f t="shared" si="14"/>
        <v>0.1307696397588811</v>
      </c>
      <c r="V27" s="388"/>
      <c r="W27" s="366"/>
      <c r="X27" s="366"/>
      <c r="Y27" s="366"/>
      <c r="Z27" s="366"/>
      <c r="AA27" s="389"/>
      <c r="AB27" s="389"/>
      <c r="AC27" s="367"/>
      <c r="AD27" s="390"/>
      <c r="AE27" s="367"/>
      <c r="AF27" s="367"/>
      <c r="AG27" s="367"/>
    </row>
    <row r="28" spans="1:33" s="184" customFormat="1" ht="15.75" customHeight="1">
      <c r="A28" s="362">
        <v>4</v>
      </c>
      <c r="B28" s="363" t="s">
        <v>490</v>
      </c>
      <c r="C28" s="387">
        <f>D28+E28</f>
        <v>16821679</v>
      </c>
      <c r="D28" s="257">
        <v>12655688</v>
      </c>
      <c r="E28" s="257">
        <v>4165991</v>
      </c>
      <c r="F28" s="257">
        <v>378276</v>
      </c>
      <c r="G28" s="257"/>
      <c r="H28" s="387">
        <f t="shared" si="9"/>
        <v>16443403</v>
      </c>
      <c r="I28" s="387">
        <f t="shared" si="10"/>
        <v>6014914</v>
      </c>
      <c r="J28" s="387">
        <f t="shared" si="11"/>
        <v>756062</v>
      </c>
      <c r="K28" s="257">
        <v>749782</v>
      </c>
      <c r="L28" s="257">
        <v>6280</v>
      </c>
      <c r="M28" s="257"/>
      <c r="N28" s="257">
        <v>5258852</v>
      </c>
      <c r="O28" s="257"/>
      <c r="P28" s="257"/>
      <c r="Q28" s="257">
        <v>10428489</v>
      </c>
      <c r="R28" s="257"/>
      <c r="S28" s="257"/>
      <c r="T28" s="387">
        <f t="shared" si="13"/>
        <v>15687341</v>
      </c>
      <c r="U28" s="523">
        <f t="shared" si="14"/>
        <v>0.12569789027740047</v>
      </c>
      <c r="V28" s="388"/>
      <c r="W28" s="366"/>
      <c r="X28" s="366"/>
      <c r="Y28" s="366"/>
      <c r="Z28" s="366"/>
      <c r="AA28" s="389"/>
      <c r="AB28" s="389"/>
      <c r="AC28" s="367"/>
      <c r="AD28" s="390"/>
      <c r="AE28" s="367"/>
      <c r="AF28" s="367"/>
      <c r="AG28" s="367"/>
    </row>
    <row r="29" spans="1:33" s="184" customFormat="1" ht="15.75">
      <c r="A29" s="343" t="str">
        <f>'04'!A29</f>
        <v>II</v>
      </c>
      <c r="B29" s="360" t="str">
        <f>'04'!B29</f>
        <v>TX Hồng Ngự</v>
      </c>
      <c r="C29" s="387">
        <f>SUM(C30:C33)</f>
        <v>71739017</v>
      </c>
      <c r="D29" s="387">
        <f>SUM(D30:D33)</f>
        <v>45987170</v>
      </c>
      <c r="E29" s="387">
        <f>SUM(E30:E33)</f>
        <v>25751847</v>
      </c>
      <c r="F29" s="387">
        <f>SUM(F30:F33)</f>
        <v>6877728</v>
      </c>
      <c r="G29" s="387">
        <f>SUM(G30:G33)</f>
        <v>0</v>
      </c>
      <c r="H29" s="387">
        <f t="shared" si="9"/>
        <v>64861289</v>
      </c>
      <c r="I29" s="387">
        <f t="shared" si="10"/>
        <v>29522757</v>
      </c>
      <c r="J29" s="387">
        <f t="shared" si="11"/>
        <v>9356101</v>
      </c>
      <c r="K29" s="387">
        <f aca="true" t="shared" si="15" ref="K29:S29">SUM(K30:K33)</f>
        <v>8809103</v>
      </c>
      <c r="L29" s="387">
        <f t="shared" si="15"/>
        <v>546998</v>
      </c>
      <c r="M29" s="387">
        <f t="shared" si="15"/>
        <v>0</v>
      </c>
      <c r="N29" s="387">
        <f t="shared" si="15"/>
        <v>20166656</v>
      </c>
      <c r="O29" s="387">
        <f t="shared" si="15"/>
        <v>0</v>
      </c>
      <c r="P29" s="387">
        <f t="shared" si="15"/>
        <v>0</v>
      </c>
      <c r="Q29" s="387">
        <f t="shared" si="15"/>
        <v>33119144</v>
      </c>
      <c r="R29" s="387">
        <f t="shared" si="15"/>
        <v>2202676</v>
      </c>
      <c r="S29" s="387">
        <f t="shared" si="15"/>
        <v>16712</v>
      </c>
      <c r="T29" s="387">
        <f t="shared" si="13"/>
        <v>55505188</v>
      </c>
      <c r="U29" s="523">
        <f t="shared" si="14"/>
        <v>0.3169114930560178</v>
      </c>
      <c r="V29" s="388"/>
      <c r="W29" s="366"/>
      <c r="X29" s="366"/>
      <c r="Y29" s="366"/>
      <c r="Z29" s="366"/>
      <c r="AA29" s="389"/>
      <c r="AB29" s="389"/>
      <c r="AC29" s="536"/>
      <c r="AD29" s="437"/>
      <c r="AE29" s="536"/>
      <c r="AF29" s="536"/>
      <c r="AG29" s="536"/>
    </row>
    <row r="30" spans="1:33" s="184" customFormat="1" ht="15.75">
      <c r="A30" s="362" t="str">
        <f>'04'!A30</f>
        <v>1</v>
      </c>
      <c r="B30" s="363" t="str">
        <f>'04'!B30</f>
        <v>Nguyễn Văn Hiếu</v>
      </c>
      <c r="C30" s="537">
        <f>D30+E30</f>
        <v>5100</v>
      </c>
      <c r="D30" s="364"/>
      <c r="E30" s="364">
        <v>5100</v>
      </c>
      <c r="F30" s="364"/>
      <c r="G30" s="364"/>
      <c r="H30" s="537">
        <f t="shared" si="9"/>
        <v>5100</v>
      </c>
      <c r="I30" s="537">
        <f t="shared" si="10"/>
        <v>5100</v>
      </c>
      <c r="J30" s="537">
        <f t="shared" si="11"/>
        <v>5100</v>
      </c>
      <c r="K30" s="364">
        <v>5100</v>
      </c>
      <c r="L30" s="364"/>
      <c r="M30" s="364"/>
      <c r="N30" s="364"/>
      <c r="O30" s="364"/>
      <c r="P30" s="364"/>
      <c r="Q30" s="364"/>
      <c r="R30" s="364"/>
      <c r="S30" s="364"/>
      <c r="T30" s="387">
        <f t="shared" si="13"/>
        <v>0</v>
      </c>
      <c r="U30" s="523">
        <f t="shared" si="14"/>
        <v>1</v>
      </c>
      <c r="V30" s="388"/>
      <c r="W30" s="366"/>
      <c r="X30" s="366"/>
      <c r="Y30" s="366"/>
      <c r="Z30" s="366"/>
      <c r="AA30" s="389"/>
      <c r="AB30" s="389"/>
      <c r="AC30" s="367"/>
      <c r="AD30" s="390"/>
      <c r="AE30" s="367"/>
      <c r="AF30" s="367"/>
      <c r="AG30" s="367"/>
    </row>
    <row r="31" spans="1:33" s="184" customFormat="1" ht="15.75">
      <c r="A31" s="362" t="str">
        <f>'04'!A31</f>
        <v>2</v>
      </c>
      <c r="B31" s="363" t="str">
        <f>'04'!B31</f>
        <v>Nguyễn Thanh Tuấn</v>
      </c>
      <c r="C31" s="537">
        <f>D31+E31</f>
        <v>29067891</v>
      </c>
      <c r="D31" s="364">
        <v>24937410</v>
      </c>
      <c r="E31" s="364">
        <v>4130481</v>
      </c>
      <c r="F31" s="364">
        <v>1078560</v>
      </c>
      <c r="G31" s="364"/>
      <c r="H31" s="537">
        <f t="shared" si="9"/>
        <v>27989331</v>
      </c>
      <c r="I31" s="537">
        <f t="shared" si="10"/>
        <v>8484016</v>
      </c>
      <c r="J31" s="537">
        <f t="shared" si="11"/>
        <v>3264309</v>
      </c>
      <c r="K31" s="364">
        <v>2865709</v>
      </c>
      <c r="L31" s="364">
        <v>398600</v>
      </c>
      <c r="M31" s="364"/>
      <c r="N31" s="364">
        <v>5219707</v>
      </c>
      <c r="O31" s="364"/>
      <c r="P31" s="364"/>
      <c r="Q31" s="364">
        <v>19494815</v>
      </c>
      <c r="R31" s="364">
        <v>10500</v>
      </c>
      <c r="S31" s="364"/>
      <c r="T31" s="387">
        <f t="shared" si="13"/>
        <v>24725022</v>
      </c>
      <c r="U31" s="523">
        <f t="shared" si="14"/>
        <v>0.38475988258390836</v>
      </c>
      <c r="V31" s="388"/>
      <c r="W31" s="366"/>
      <c r="X31" s="366"/>
      <c r="Y31" s="366"/>
      <c r="Z31" s="366"/>
      <c r="AA31" s="389"/>
      <c r="AB31" s="389"/>
      <c r="AC31" s="367"/>
      <c r="AD31" s="390"/>
      <c r="AE31" s="367"/>
      <c r="AF31" s="367"/>
      <c r="AG31" s="367"/>
    </row>
    <row r="32" spans="1:33" s="184" customFormat="1" ht="15.75">
      <c r="A32" s="362" t="str">
        <f>'04'!A32</f>
        <v>3</v>
      </c>
      <c r="B32" s="363" t="str">
        <f>'04'!B32</f>
        <v>Huỳnh Văn Tuấn</v>
      </c>
      <c r="C32" s="537">
        <f>D32+E32</f>
        <v>42666026</v>
      </c>
      <c r="D32" s="364">
        <v>21049760</v>
      </c>
      <c r="E32" s="364">
        <v>21616266</v>
      </c>
      <c r="F32" s="364">
        <v>5799168</v>
      </c>
      <c r="G32" s="364"/>
      <c r="H32" s="537">
        <f t="shared" si="9"/>
        <v>36866858</v>
      </c>
      <c r="I32" s="537">
        <f t="shared" si="10"/>
        <v>21033641</v>
      </c>
      <c r="J32" s="537">
        <f t="shared" si="11"/>
        <v>6086692</v>
      </c>
      <c r="K32" s="364">
        <v>5938294</v>
      </c>
      <c r="L32" s="364">
        <v>148398</v>
      </c>
      <c r="M32" s="364"/>
      <c r="N32" s="364">
        <v>14946949</v>
      </c>
      <c r="O32" s="364"/>
      <c r="P32" s="364"/>
      <c r="Q32" s="364">
        <v>13624329</v>
      </c>
      <c r="R32" s="364">
        <v>2192176</v>
      </c>
      <c r="S32" s="364">
        <v>16712</v>
      </c>
      <c r="T32" s="387">
        <f t="shared" si="13"/>
        <v>30780166</v>
      </c>
      <c r="U32" s="523">
        <f t="shared" si="14"/>
        <v>0.28937890496467067</v>
      </c>
      <c r="V32" s="388"/>
      <c r="W32" s="366"/>
      <c r="X32" s="366"/>
      <c r="Y32" s="366"/>
      <c r="Z32" s="366"/>
      <c r="AA32" s="389"/>
      <c r="AB32" s="389"/>
      <c r="AC32" s="367"/>
      <c r="AD32" s="390"/>
      <c r="AE32" s="367"/>
      <c r="AF32" s="367"/>
      <c r="AG32" s="367"/>
    </row>
    <row r="33" spans="1:33" s="184" customFormat="1" ht="15.75">
      <c r="A33" s="343" t="str">
        <f>'04'!A33</f>
        <v>…</v>
      </c>
      <c r="B33" s="360">
        <f>'04'!B33</f>
        <v>0</v>
      </c>
      <c r="C33" s="387"/>
      <c r="D33" s="257"/>
      <c r="E33" s="344"/>
      <c r="F33" s="257"/>
      <c r="G33" s="257"/>
      <c r="H33" s="387"/>
      <c r="I33" s="387"/>
      <c r="J33" s="387"/>
      <c r="K33" s="257"/>
      <c r="L33" s="257"/>
      <c r="M33" s="257"/>
      <c r="N33" s="257"/>
      <c r="O33" s="257"/>
      <c r="P33" s="257"/>
      <c r="Q33" s="257"/>
      <c r="R33" s="257"/>
      <c r="S33" s="257"/>
      <c r="T33" s="387">
        <f t="shared" si="13"/>
        <v>0</v>
      </c>
      <c r="U33" s="523">
        <f t="shared" si="14"/>
      </c>
      <c r="V33" s="388"/>
      <c r="W33" s="366"/>
      <c r="X33" s="366"/>
      <c r="Y33" s="366"/>
      <c r="Z33" s="366"/>
      <c r="AA33" s="389"/>
      <c r="AB33" s="389"/>
      <c r="AC33" s="367"/>
      <c r="AD33" s="390"/>
      <c r="AE33" s="367"/>
      <c r="AF33" s="367"/>
      <c r="AG33" s="367"/>
    </row>
    <row r="34" spans="1:33" s="194" customFormat="1" ht="15.75" customHeight="1">
      <c r="A34" s="343" t="str">
        <f>'04'!A34</f>
        <v>III</v>
      </c>
      <c r="B34" s="360" t="str">
        <f>'04'!B34</f>
        <v>H Hồng Ngự</v>
      </c>
      <c r="C34" s="387">
        <f>SUM(C35:C39)</f>
        <v>46791456</v>
      </c>
      <c r="D34" s="387">
        <f>SUM(D35:D39)</f>
        <v>24386303</v>
      </c>
      <c r="E34" s="387">
        <f>SUM(E35:E39)</f>
        <v>22405153</v>
      </c>
      <c r="F34" s="387">
        <f>SUM(F35:F39)</f>
        <v>84471</v>
      </c>
      <c r="G34" s="387">
        <f>SUM(G35:G39)</f>
        <v>0</v>
      </c>
      <c r="H34" s="387">
        <f aca="true" t="shared" si="16" ref="H34:H45">I34+Q34+R34+S34</f>
        <v>46706985</v>
      </c>
      <c r="I34" s="387">
        <f aca="true" t="shared" si="17" ref="I34:I45">SUM(J34,N34:P34)</f>
        <v>25884599</v>
      </c>
      <c r="J34" s="387">
        <f aca="true" t="shared" si="18" ref="J34:J45">SUM(K34:M34)</f>
        <v>4237465</v>
      </c>
      <c r="K34" s="387">
        <f aca="true" t="shared" si="19" ref="K34:S34">SUM(K35:K39)</f>
        <v>3642580</v>
      </c>
      <c r="L34" s="387">
        <f t="shared" si="19"/>
        <v>594885</v>
      </c>
      <c r="M34" s="387">
        <f t="shared" si="19"/>
        <v>0</v>
      </c>
      <c r="N34" s="387">
        <f t="shared" si="19"/>
        <v>21647134</v>
      </c>
      <c r="O34" s="387">
        <f t="shared" si="19"/>
        <v>0</v>
      </c>
      <c r="P34" s="387">
        <f t="shared" si="19"/>
        <v>0</v>
      </c>
      <c r="Q34" s="387">
        <f t="shared" si="19"/>
        <v>18687890</v>
      </c>
      <c r="R34" s="387">
        <f t="shared" si="19"/>
        <v>2134496</v>
      </c>
      <c r="S34" s="387">
        <f t="shared" si="19"/>
        <v>0</v>
      </c>
      <c r="T34" s="387">
        <f t="shared" si="13"/>
        <v>42469520</v>
      </c>
      <c r="U34" s="523">
        <f t="shared" si="14"/>
        <v>0.16370603230129235</v>
      </c>
      <c r="V34" s="388"/>
      <c r="W34" s="534"/>
      <c r="X34" s="534"/>
      <c r="Y34" s="534"/>
      <c r="Z34" s="534"/>
      <c r="AA34" s="389"/>
      <c r="AB34" s="389"/>
      <c r="AC34" s="535"/>
      <c r="AD34" s="437"/>
      <c r="AE34" s="535"/>
      <c r="AF34" s="535"/>
      <c r="AG34" s="535"/>
    </row>
    <row r="35" spans="1:33" s="184" customFormat="1" ht="15.75" customHeight="1">
      <c r="A35" s="362" t="str">
        <f>'04'!A35</f>
        <v>1</v>
      </c>
      <c r="B35" s="363" t="str">
        <f>'04'!B35</f>
        <v>Trịnh Văn Tươm</v>
      </c>
      <c r="C35" s="537">
        <f>D35+E35</f>
        <v>133800</v>
      </c>
      <c r="D35" s="364">
        <v>0</v>
      </c>
      <c r="E35" s="364">
        <v>133800</v>
      </c>
      <c r="F35" s="364"/>
      <c r="G35" s="364"/>
      <c r="H35" s="537">
        <f t="shared" si="16"/>
        <v>133800</v>
      </c>
      <c r="I35" s="537">
        <f t="shared" si="17"/>
        <v>133800</v>
      </c>
      <c r="J35" s="537">
        <f t="shared" si="18"/>
        <v>108200</v>
      </c>
      <c r="K35" s="364">
        <v>108200</v>
      </c>
      <c r="L35" s="364">
        <v>0</v>
      </c>
      <c r="M35" s="364">
        <v>0</v>
      </c>
      <c r="N35" s="364">
        <v>25600</v>
      </c>
      <c r="O35" s="364"/>
      <c r="P35" s="364"/>
      <c r="Q35" s="364"/>
      <c r="R35" s="364"/>
      <c r="S35" s="364"/>
      <c r="T35" s="387">
        <f t="shared" si="13"/>
        <v>25600</v>
      </c>
      <c r="U35" s="523">
        <f t="shared" si="14"/>
        <v>0.8086696562032885</v>
      </c>
      <c r="V35" s="388"/>
      <c r="W35" s="366"/>
      <c r="X35" s="366"/>
      <c r="Y35" s="366"/>
      <c r="Z35" s="366"/>
      <c r="AA35" s="389"/>
      <c r="AB35" s="389"/>
      <c r="AC35" s="367"/>
      <c r="AD35" s="390"/>
      <c r="AE35" s="367"/>
      <c r="AF35" s="367"/>
      <c r="AG35" s="367"/>
    </row>
    <row r="36" spans="1:33" s="184" customFormat="1" ht="15.75" customHeight="1">
      <c r="A36" s="362" t="str">
        <f>'04'!A36</f>
        <v>2</v>
      </c>
      <c r="B36" s="363" t="str">
        <f>'04'!B36</f>
        <v>Nguyễn Văn Thế</v>
      </c>
      <c r="C36" s="537">
        <f>D36+E36</f>
        <v>20931096</v>
      </c>
      <c r="D36" s="364">
        <v>14492098</v>
      </c>
      <c r="E36" s="364">
        <v>6438998</v>
      </c>
      <c r="F36" s="364">
        <v>69800</v>
      </c>
      <c r="G36" s="364"/>
      <c r="H36" s="537">
        <f t="shared" si="16"/>
        <v>20861296</v>
      </c>
      <c r="I36" s="537">
        <f t="shared" si="17"/>
        <v>6306310</v>
      </c>
      <c r="J36" s="537">
        <f t="shared" si="18"/>
        <v>935100</v>
      </c>
      <c r="K36" s="364">
        <v>615930</v>
      </c>
      <c r="L36" s="364">
        <v>319170</v>
      </c>
      <c r="M36" s="364"/>
      <c r="N36" s="364">
        <v>5371210</v>
      </c>
      <c r="O36" s="364"/>
      <c r="P36" s="364"/>
      <c r="Q36" s="364">
        <v>12926718</v>
      </c>
      <c r="R36" s="364">
        <v>1628268</v>
      </c>
      <c r="S36" s="364"/>
      <c r="T36" s="387">
        <f t="shared" si="13"/>
        <v>19926196</v>
      </c>
      <c r="U36" s="523">
        <f t="shared" si="14"/>
        <v>0.14828005600739577</v>
      </c>
      <c r="V36" s="388"/>
      <c r="W36" s="366"/>
      <c r="X36" s="366"/>
      <c r="Y36" s="366"/>
      <c r="Z36" s="366"/>
      <c r="AA36" s="389"/>
      <c r="AB36" s="389"/>
      <c r="AC36" s="367"/>
      <c r="AD36" s="390"/>
      <c r="AE36" s="367"/>
      <c r="AF36" s="367"/>
      <c r="AG36" s="367"/>
    </row>
    <row r="37" spans="1:33" s="184" customFormat="1" ht="15.75" customHeight="1">
      <c r="A37" s="362" t="str">
        <f>'04'!A37</f>
        <v>3</v>
      </c>
      <c r="B37" s="363" t="str">
        <f>'04'!B37</f>
        <v>Trương Văn Xuân</v>
      </c>
      <c r="C37" s="537">
        <f>D37+E37</f>
        <v>13818791</v>
      </c>
      <c r="D37" s="364">
        <v>8067788</v>
      </c>
      <c r="E37" s="364">
        <v>5751003</v>
      </c>
      <c r="F37" s="364">
        <v>13971</v>
      </c>
      <c r="G37" s="364"/>
      <c r="H37" s="537">
        <f t="shared" si="16"/>
        <v>13804820</v>
      </c>
      <c r="I37" s="537">
        <f t="shared" si="17"/>
        <v>9525656</v>
      </c>
      <c r="J37" s="537">
        <f t="shared" si="18"/>
        <v>1533914</v>
      </c>
      <c r="K37" s="364">
        <v>1354075</v>
      </c>
      <c r="L37" s="364">
        <v>179839</v>
      </c>
      <c r="M37" s="364"/>
      <c r="N37" s="364">
        <v>7991742</v>
      </c>
      <c r="O37" s="364"/>
      <c r="P37" s="364"/>
      <c r="Q37" s="364">
        <v>3772936</v>
      </c>
      <c r="R37" s="364">
        <v>506228</v>
      </c>
      <c r="S37" s="364"/>
      <c r="T37" s="387">
        <f t="shared" si="13"/>
        <v>12270906</v>
      </c>
      <c r="U37" s="523">
        <f t="shared" si="14"/>
        <v>0.16102974955215682</v>
      </c>
      <c r="V37" s="388"/>
      <c r="W37" s="366"/>
      <c r="X37" s="366"/>
      <c r="Y37" s="366"/>
      <c r="Z37" s="366"/>
      <c r="AA37" s="389"/>
      <c r="AB37" s="389"/>
      <c r="AC37" s="367"/>
      <c r="AD37" s="390"/>
      <c r="AE37" s="367"/>
      <c r="AF37" s="367"/>
      <c r="AG37" s="367"/>
    </row>
    <row r="38" spans="1:33" s="184" customFormat="1" ht="15.75">
      <c r="A38" s="362" t="str">
        <f>'04'!A38</f>
        <v>4</v>
      </c>
      <c r="B38" s="363" t="str">
        <f>'04'!B38</f>
        <v>Trần Mỹ Phương</v>
      </c>
      <c r="C38" s="537">
        <f>D38+E38</f>
        <v>11907769</v>
      </c>
      <c r="D38" s="364">
        <v>1826417</v>
      </c>
      <c r="E38" s="364">
        <v>10081352</v>
      </c>
      <c r="F38" s="364">
        <v>700</v>
      </c>
      <c r="G38" s="364"/>
      <c r="H38" s="537">
        <f t="shared" si="16"/>
        <v>11907069</v>
      </c>
      <c r="I38" s="537">
        <f t="shared" si="17"/>
        <v>9918833</v>
      </c>
      <c r="J38" s="537">
        <f t="shared" si="18"/>
        <v>1660251</v>
      </c>
      <c r="K38" s="364">
        <v>1564375</v>
      </c>
      <c r="L38" s="364">
        <v>95876</v>
      </c>
      <c r="M38" s="364"/>
      <c r="N38" s="364">
        <v>8258582</v>
      </c>
      <c r="O38" s="364"/>
      <c r="P38" s="364"/>
      <c r="Q38" s="364">
        <v>1988236</v>
      </c>
      <c r="R38" s="364"/>
      <c r="S38" s="364"/>
      <c r="T38" s="387">
        <f t="shared" si="13"/>
        <v>10246818</v>
      </c>
      <c r="U38" s="523">
        <f t="shared" si="14"/>
        <v>0.16738370330461255</v>
      </c>
      <c r="V38" s="388"/>
      <c r="W38" s="366"/>
      <c r="X38" s="366"/>
      <c r="Y38" s="366"/>
      <c r="Z38" s="366"/>
      <c r="AA38" s="389"/>
      <c r="AB38" s="389"/>
      <c r="AC38" s="367"/>
      <c r="AD38" s="390"/>
      <c r="AE38" s="367"/>
      <c r="AF38" s="367"/>
      <c r="AG38" s="367"/>
    </row>
    <row r="39" spans="1:33" s="184" customFormat="1" ht="15.75" customHeight="1">
      <c r="A39" s="362" t="str">
        <f>'04'!A39</f>
        <v>…</v>
      </c>
      <c r="B39" s="363" t="str">
        <f>'04'!B39</f>
        <v>….</v>
      </c>
      <c r="C39" s="537">
        <f>D39+E39</f>
        <v>0</v>
      </c>
      <c r="D39" s="364"/>
      <c r="E39" s="364"/>
      <c r="F39" s="364"/>
      <c r="G39" s="364"/>
      <c r="H39" s="537">
        <f t="shared" si="16"/>
        <v>0</v>
      </c>
      <c r="I39" s="537">
        <f t="shared" si="17"/>
        <v>0</v>
      </c>
      <c r="J39" s="537">
        <f t="shared" si="18"/>
        <v>0</v>
      </c>
      <c r="K39" s="364"/>
      <c r="L39" s="364"/>
      <c r="M39" s="364"/>
      <c r="N39" s="364"/>
      <c r="O39" s="364"/>
      <c r="P39" s="364"/>
      <c r="Q39" s="364"/>
      <c r="R39" s="364"/>
      <c r="S39" s="364"/>
      <c r="T39" s="387">
        <f t="shared" si="13"/>
        <v>0</v>
      </c>
      <c r="U39" s="523">
        <f t="shared" si="14"/>
      </c>
      <c r="V39" s="388"/>
      <c r="W39" s="366"/>
      <c r="X39" s="366"/>
      <c r="Y39" s="366"/>
      <c r="Z39" s="366"/>
      <c r="AA39" s="389"/>
      <c r="AB39" s="389"/>
      <c r="AC39" s="367"/>
      <c r="AD39" s="390"/>
      <c r="AE39" s="367"/>
      <c r="AF39" s="367"/>
      <c r="AG39" s="367"/>
    </row>
    <row r="40" spans="1:33" s="184" customFormat="1" ht="15.75">
      <c r="A40" s="343" t="str">
        <f>'04'!A40</f>
        <v>IV</v>
      </c>
      <c r="B40" s="360" t="str">
        <f>'04'!B40</f>
        <v>H Tam Nông</v>
      </c>
      <c r="C40" s="387">
        <f>SUM(C41:C46)</f>
        <v>89213660</v>
      </c>
      <c r="D40" s="387">
        <f>SUM(D41:D46)</f>
        <v>35029151</v>
      </c>
      <c r="E40" s="387">
        <f>SUM(E41:E46)</f>
        <v>54184509</v>
      </c>
      <c r="F40" s="387">
        <f>SUM(F41:F46)</f>
        <v>352116</v>
      </c>
      <c r="G40" s="387">
        <f>SUM(G41:G46)</f>
        <v>0</v>
      </c>
      <c r="H40" s="387">
        <f t="shared" si="16"/>
        <v>88861544</v>
      </c>
      <c r="I40" s="387">
        <f t="shared" si="17"/>
        <v>53218438</v>
      </c>
      <c r="J40" s="387">
        <f t="shared" si="18"/>
        <v>15150952</v>
      </c>
      <c r="K40" s="387">
        <f aca="true" t="shared" si="20" ref="K40:S40">SUM(K41:K46)</f>
        <v>14230467</v>
      </c>
      <c r="L40" s="387">
        <f t="shared" si="20"/>
        <v>920485</v>
      </c>
      <c r="M40" s="387">
        <f t="shared" si="20"/>
        <v>0</v>
      </c>
      <c r="N40" s="387">
        <f t="shared" si="20"/>
        <v>38019486</v>
      </c>
      <c r="O40" s="387">
        <f t="shared" si="20"/>
        <v>48000</v>
      </c>
      <c r="P40" s="387">
        <f t="shared" si="20"/>
        <v>0</v>
      </c>
      <c r="Q40" s="387">
        <f t="shared" si="20"/>
        <v>26501936</v>
      </c>
      <c r="R40" s="387">
        <f t="shared" si="20"/>
        <v>9141170</v>
      </c>
      <c r="S40" s="387">
        <f t="shared" si="20"/>
        <v>0</v>
      </c>
      <c r="T40" s="387">
        <f t="shared" si="13"/>
        <v>73710592</v>
      </c>
      <c r="U40" s="523">
        <f t="shared" si="14"/>
        <v>0.2846936619973702</v>
      </c>
      <c r="V40" s="388"/>
      <c r="W40" s="366"/>
      <c r="X40" s="366"/>
      <c r="Y40" s="366"/>
      <c r="Z40" s="366"/>
      <c r="AA40" s="389"/>
      <c r="AB40" s="389"/>
      <c r="AC40" s="536"/>
      <c r="AD40" s="437"/>
      <c r="AE40" s="536"/>
      <c r="AF40" s="536"/>
      <c r="AG40" s="536"/>
    </row>
    <row r="41" spans="1:33" s="184" customFormat="1" ht="15.75">
      <c r="A41" s="362" t="str">
        <f>'04'!A41</f>
        <v>1</v>
      </c>
      <c r="B41" s="363" t="str">
        <f>'04'!B41</f>
        <v>Nguyễn Ngọc Phú</v>
      </c>
      <c r="C41" s="537">
        <f>D41+E41</f>
        <v>16482349</v>
      </c>
      <c r="D41" s="364">
        <v>1635872</v>
      </c>
      <c r="E41" s="364">
        <v>14846477</v>
      </c>
      <c r="F41" s="364">
        <v>200</v>
      </c>
      <c r="G41" s="364"/>
      <c r="H41" s="537">
        <f t="shared" si="16"/>
        <v>16482149</v>
      </c>
      <c r="I41" s="537">
        <f t="shared" si="17"/>
        <v>13932284</v>
      </c>
      <c r="J41" s="537">
        <f t="shared" si="18"/>
        <v>2105299</v>
      </c>
      <c r="K41" s="364">
        <v>1976399</v>
      </c>
      <c r="L41" s="364">
        <v>128900</v>
      </c>
      <c r="M41" s="364">
        <v>0</v>
      </c>
      <c r="N41" s="364">
        <v>11778985</v>
      </c>
      <c r="O41" s="364">
        <v>48000</v>
      </c>
      <c r="P41" s="364">
        <v>0</v>
      </c>
      <c r="Q41" s="364">
        <v>2549865</v>
      </c>
      <c r="R41" s="364">
        <v>0</v>
      </c>
      <c r="S41" s="364">
        <v>0</v>
      </c>
      <c r="T41" s="387">
        <f t="shared" si="13"/>
        <v>14376850</v>
      </c>
      <c r="U41" s="523">
        <f t="shared" si="14"/>
        <v>0.15110939455440328</v>
      </c>
      <c r="V41" s="388"/>
      <c r="W41" s="366"/>
      <c r="X41" s="366"/>
      <c r="Y41" s="366"/>
      <c r="Z41" s="366"/>
      <c r="AA41" s="389"/>
      <c r="AB41" s="389"/>
      <c r="AC41" s="367"/>
      <c r="AD41" s="390"/>
      <c r="AE41" s="367"/>
      <c r="AF41" s="367"/>
      <c r="AG41" s="367"/>
    </row>
    <row r="42" spans="1:33" s="184" customFormat="1" ht="15.75">
      <c r="A42" s="362" t="str">
        <f>'04'!A42</f>
        <v>2</v>
      </c>
      <c r="B42" s="363" t="str">
        <f>'04'!B42</f>
        <v>Trần Công Hiệp</v>
      </c>
      <c r="C42" s="537">
        <f>D42+E42</f>
        <v>32820559</v>
      </c>
      <c r="D42" s="364">
        <v>21156353</v>
      </c>
      <c r="E42" s="364">
        <v>11664206</v>
      </c>
      <c r="F42" s="364">
        <v>349881</v>
      </c>
      <c r="G42" s="364"/>
      <c r="H42" s="537">
        <f t="shared" si="16"/>
        <v>32470678</v>
      </c>
      <c r="I42" s="537">
        <f t="shared" si="17"/>
        <v>14527144</v>
      </c>
      <c r="J42" s="537">
        <f t="shared" si="18"/>
        <v>6481171</v>
      </c>
      <c r="K42" s="364">
        <v>6100312</v>
      </c>
      <c r="L42" s="364">
        <v>380859</v>
      </c>
      <c r="M42" s="364">
        <v>0</v>
      </c>
      <c r="N42" s="364">
        <v>8045973</v>
      </c>
      <c r="O42" s="364">
        <v>0</v>
      </c>
      <c r="P42" s="364">
        <v>0</v>
      </c>
      <c r="Q42" s="364">
        <v>8802364</v>
      </c>
      <c r="R42" s="364">
        <v>9141170</v>
      </c>
      <c r="S42" s="364">
        <v>0</v>
      </c>
      <c r="T42" s="387">
        <f t="shared" si="13"/>
        <v>25989507</v>
      </c>
      <c r="U42" s="523">
        <f t="shared" si="14"/>
        <v>0.44614213227321214</v>
      </c>
      <c r="V42" s="388"/>
      <c r="W42" s="366"/>
      <c r="X42" s="366"/>
      <c r="Y42" s="366"/>
      <c r="Z42" s="366"/>
      <c r="AA42" s="389"/>
      <c r="AB42" s="389"/>
      <c r="AC42" s="367"/>
      <c r="AD42" s="390"/>
      <c r="AE42" s="367"/>
      <c r="AF42" s="367"/>
      <c r="AG42" s="367"/>
    </row>
    <row r="43" spans="1:33" s="184" customFormat="1" ht="15.75">
      <c r="A43" s="362" t="str">
        <f>'04'!A43</f>
        <v>3</v>
      </c>
      <c r="B43" s="363" t="str">
        <f>'04'!B43</f>
        <v>Huỳnh Công Tân</v>
      </c>
      <c r="C43" s="537">
        <f>D43+E43</f>
        <v>21188666</v>
      </c>
      <c r="D43" s="364">
        <v>4033182</v>
      </c>
      <c r="E43" s="364">
        <v>17155484</v>
      </c>
      <c r="F43" s="364">
        <v>0</v>
      </c>
      <c r="G43" s="364"/>
      <c r="H43" s="537">
        <f t="shared" si="16"/>
        <v>21188666</v>
      </c>
      <c r="I43" s="537">
        <f t="shared" si="17"/>
        <v>10985350</v>
      </c>
      <c r="J43" s="537">
        <f t="shared" si="18"/>
        <v>4640586</v>
      </c>
      <c r="K43" s="364">
        <v>4296478</v>
      </c>
      <c r="L43" s="364">
        <v>344108</v>
      </c>
      <c r="M43" s="364">
        <v>0</v>
      </c>
      <c r="N43" s="364">
        <v>6344764</v>
      </c>
      <c r="O43" s="364">
        <v>0</v>
      </c>
      <c r="P43" s="364">
        <v>0</v>
      </c>
      <c r="Q43" s="364">
        <v>10203316</v>
      </c>
      <c r="R43" s="364">
        <v>0</v>
      </c>
      <c r="S43" s="364">
        <v>0</v>
      </c>
      <c r="T43" s="387">
        <f t="shared" si="13"/>
        <v>16548080</v>
      </c>
      <c r="U43" s="523">
        <f t="shared" si="14"/>
        <v>0.422434059907058</v>
      </c>
      <c r="V43" s="388"/>
      <c r="W43" s="366"/>
      <c r="X43" s="366"/>
      <c r="Y43" s="366"/>
      <c r="Z43" s="366"/>
      <c r="AA43" s="389"/>
      <c r="AB43" s="389"/>
      <c r="AC43" s="367"/>
      <c r="AD43" s="390"/>
      <c r="AE43" s="367"/>
      <c r="AF43" s="367"/>
      <c r="AG43" s="367"/>
    </row>
    <row r="44" spans="1:33" s="184" customFormat="1" ht="15.75">
      <c r="A44" s="362" t="str">
        <f>'04'!A44</f>
        <v>4</v>
      </c>
      <c r="B44" s="363" t="str">
        <f>'04'!B44</f>
        <v>Võ Minh Dũng</v>
      </c>
      <c r="C44" s="537">
        <f>D44+E44</f>
        <v>4481544</v>
      </c>
      <c r="D44" s="364">
        <v>0</v>
      </c>
      <c r="E44" s="364">
        <v>4481544</v>
      </c>
      <c r="F44" s="364">
        <v>0</v>
      </c>
      <c r="G44" s="364"/>
      <c r="H44" s="537">
        <f t="shared" si="16"/>
        <v>4481544</v>
      </c>
      <c r="I44" s="537">
        <f t="shared" si="17"/>
        <v>4481544</v>
      </c>
      <c r="J44" s="537">
        <f t="shared" si="18"/>
        <v>1387</v>
      </c>
      <c r="K44" s="364">
        <v>1387</v>
      </c>
      <c r="L44" s="364">
        <v>0</v>
      </c>
      <c r="M44" s="364">
        <v>0</v>
      </c>
      <c r="N44" s="364">
        <v>4480157</v>
      </c>
      <c r="O44" s="364">
        <v>0</v>
      </c>
      <c r="P44" s="364">
        <v>0</v>
      </c>
      <c r="Q44" s="364">
        <v>0</v>
      </c>
      <c r="R44" s="364">
        <v>0</v>
      </c>
      <c r="S44" s="364">
        <v>0</v>
      </c>
      <c r="T44" s="387">
        <f t="shared" si="13"/>
        <v>4480157</v>
      </c>
      <c r="U44" s="523">
        <f t="shared" si="14"/>
        <v>0.0003094915502335802</v>
      </c>
      <c r="V44" s="388"/>
      <c r="W44" s="366"/>
      <c r="X44" s="366"/>
      <c r="Y44" s="366"/>
      <c r="Z44" s="366"/>
      <c r="AA44" s="389"/>
      <c r="AB44" s="389"/>
      <c r="AC44" s="367"/>
      <c r="AD44" s="390"/>
      <c r="AE44" s="367"/>
      <c r="AF44" s="367"/>
      <c r="AG44" s="367"/>
    </row>
    <row r="45" spans="1:33" s="184" customFormat="1" ht="15.75">
      <c r="A45" s="362" t="str">
        <f>'04'!A45</f>
        <v>5</v>
      </c>
      <c r="B45" s="363" t="str">
        <f>'04'!B45</f>
        <v>Trần Trọng Quyết</v>
      </c>
      <c r="C45" s="537">
        <f>D45+E45</f>
        <v>14240542</v>
      </c>
      <c r="D45" s="364">
        <v>8203744</v>
      </c>
      <c r="E45" s="364">
        <v>6036798</v>
      </c>
      <c r="F45" s="364">
        <v>2035</v>
      </c>
      <c r="G45" s="364"/>
      <c r="H45" s="537">
        <f t="shared" si="16"/>
        <v>14238507</v>
      </c>
      <c r="I45" s="537">
        <f t="shared" si="17"/>
        <v>9292116</v>
      </c>
      <c r="J45" s="537">
        <f t="shared" si="18"/>
        <v>1922509</v>
      </c>
      <c r="K45" s="364">
        <v>1855891</v>
      </c>
      <c r="L45" s="364">
        <v>66618</v>
      </c>
      <c r="M45" s="364">
        <v>0</v>
      </c>
      <c r="N45" s="364">
        <v>7369607</v>
      </c>
      <c r="O45" s="364">
        <v>0</v>
      </c>
      <c r="P45" s="364">
        <v>0</v>
      </c>
      <c r="Q45" s="364">
        <v>4946391</v>
      </c>
      <c r="R45" s="364">
        <v>0</v>
      </c>
      <c r="S45" s="364">
        <v>0</v>
      </c>
      <c r="T45" s="387">
        <f t="shared" si="13"/>
        <v>12315998</v>
      </c>
      <c r="U45" s="523">
        <f t="shared" si="14"/>
        <v>0.20689679293715232</v>
      </c>
      <c r="V45" s="388"/>
      <c r="W45" s="366"/>
      <c r="X45" s="366"/>
      <c r="Y45" s="366"/>
      <c r="Z45" s="366"/>
      <c r="AA45" s="389"/>
      <c r="AB45" s="389"/>
      <c r="AC45" s="367"/>
      <c r="AD45" s="390"/>
      <c r="AE45" s="367"/>
      <c r="AF45" s="367"/>
      <c r="AG45" s="367"/>
    </row>
    <row r="46" spans="1:33" s="184" customFormat="1" ht="15.75">
      <c r="A46" s="343" t="str">
        <f>'04'!A46</f>
        <v>…</v>
      </c>
      <c r="B46" s="360">
        <f>'04'!B46</f>
        <v>0</v>
      </c>
      <c r="C46" s="387"/>
      <c r="D46" s="257"/>
      <c r="E46" s="344"/>
      <c r="F46" s="257"/>
      <c r="G46" s="257"/>
      <c r="H46" s="387"/>
      <c r="I46" s="387"/>
      <c r="J46" s="387"/>
      <c r="K46" s="257"/>
      <c r="L46" s="257"/>
      <c r="M46" s="257"/>
      <c r="N46" s="257"/>
      <c r="O46" s="257"/>
      <c r="P46" s="257"/>
      <c r="Q46" s="257"/>
      <c r="R46" s="257"/>
      <c r="S46" s="257"/>
      <c r="T46" s="387">
        <f t="shared" si="13"/>
        <v>0</v>
      </c>
      <c r="U46" s="523">
        <f t="shared" si="14"/>
      </c>
      <c r="V46" s="388"/>
      <c r="W46" s="366"/>
      <c r="X46" s="366"/>
      <c r="Y46" s="366"/>
      <c r="Z46" s="366"/>
      <c r="AA46" s="389"/>
      <c r="AB46" s="389"/>
      <c r="AC46" s="367"/>
      <c r="AD46" s="390"/>
      <c r="AE46" s="367"/>
      <c r="AF46" s="367"/>
      <c r="AG46" s="367"/>
    </row>
    <row r="47" spans="1:33" s="194" customFormat="1" ht="15.75" customHeight="1">
      <c r="A47" s="343" t="str">
        <f>'04'!A47</f>
        <v>V</v>
      </c>
      <c r="B47" s="360" t="str">
        <f>'04'!B47</f>
        <v>H Thanh Bình</v>
      </c>
      <c r="C47" s="387">
        <f>SUM(C48:C53)</f>
        <v>107688904</v>
      </c>
      <c r="D47" s="387">
        <f>SUM(D48:D53)</f>
        <v>49980510</v>
      </c>
      <c r="E47" s="387">
        <f>SUM(E48:E53)</f>
        <v>57708394</v>
      </c>
      <c r="F47" s="387">
        <f>SUM(F48:F53)</f>
        <v>86625</v>
      </c>
      <c r="G47" s="387">
        <f>SUM(G48:G53)</f>
        <v>0</v>
      </c>
      <c r="H47" s="387">
        <f aca="true" t="shared" si="21" ref="H47:H55">I47+Q47+R47+S47</f>
        <v>107602279</v>
      </c>
      <c r="I47" s="387">
        <f aca="true" t="shared" si="22" ref="I47:I55">SUM(J47,N47:P47)</f>
        <v>73816391</v>
      </c>
      <c r="J47" s="387">
        <f aca="true" t="shared" si="23" ref="J47:J55">SUM(K47:M47)</f>
        <v>16115912</v>
      </c>
      <c r="K47" s="387">
        <f aca="true" t="shared" si="24" ref="K47:S47">SUM(K48:K53)</f>
        <v>15895055</v>
      </c>
      <c r="L47" s="387">
        <f t="shared" si="24"/>
        <v>220857</v>
      </c>
      <c r="M47" s="387">
        <f t="shared" si="24"/>
        <v>0</v>
      </c>
      <c r="N47" s="387">
        <f t="shared" si="24"/>
        <v>57700479</v>
      </c>
      <c r="O47" s="387">
        <f t="shared" si="24"/>
        <v>0</v>
      </c>
      <c r="P47" s="387">
        <f t="shared" si="24"/>
        <v>0</v>
      </c>
      <c r="Q47" s="387">
        <f t="shared" si="24"/>
        <v>30915310</v>
      </c>
      <c r="R47" s="387">
        <f t="shared" si="24"/>
        <v>2870578</v>
      </c>
      <c r="S47" s="387">
        <f t="shared" si="24"/>
        <v>0</v>
      </c>
      <c r="T47" s="387">
        <f t="shared" si="13"/>
        <v>91486367</v>
      </c>
      <c r="U47" s="523">
        <f t="shared" si="14"/>
        <v>0.21832430144139667</v>
      </c>
      <c r="V47" s="388"/>
      <c r="W47" s="534"/>
      <c r="X47" s="534"/>
      <c r="Y47" s="534"/>
      <c r="Z47" s="534"/>
      <c r="AA47" s="389"/>
      <c r="AB47" s="389"/>
      <c r="AC47" s="535"/>
      <c r="AD47" s="437"/>
      <c r="AE47" s="535"/>
      <c r="AF47" s="535"/>
      <c r="AG47" s="535"/>
    </row>
    <row r="48" spans="1:33" s="184" customFormat="1" ht="15.75" customHeight="1">
      <c r="A48" s="362">
        <f>'04'!A48</f>
        <v>1</v>
      </c>
      <c r="B48" s="363" t="str">
        <f>'04'!B48</f>
        <v>Nguyễn Minh Thiện</v>
      </c>
      <c r="C48" s="537">
        <f aca="true" t="shared" si="25" ref="C48:C53">D48+E48</f>
        <v>40788</v>
      </c>
      <c r="D48" s="364"/>
      <c r="E48" s="364">
        <v>40788</v>
      </c>
      <c r="F48" s="364"/>
      <c r="G48" s="364"/>
      <c r="H48" s="537">
        <f t="shared" si="21"/>
        <v>40788</v>
      </c>
      <c r="I48" s="537">
        <f t="shared" si="22"/>
        <v>40788</v>
      </c>
      <c r="J48" s="537">
        <f t="shared" si="23"/>
        <v>40788</v>
      </c>
      <c r="K48" s="364">
        <v>40788</v>
      </c>
      <c r="L48" s="364"/>
      <c r="M48" s="364"/>
      <c r="N48" s="364"/>
      <c r="O48" s="364"/>
      <c r="P48" s="364"/>
      <c r="Q48" s="364"/>
      <c r="R48" s="364"/>
      <c r="S48" s="364"/>
      <c r="T48" s="387">
        <f t="shared" si="13"/>
        <v>0</v>
      </c>
      <c r="U48" s="523">
        <f t="shared" si="14"/>
        <v>1</v>
      </c>
      <c r="V48" s="388"/>
      <c r="W48" s="366"/>
      <c r="X48" s="366"/>
      <c r="Y48" s="366"/>
      <c r="Z48" s="366"/>
      <c r="AA48" s="389"/>
      <c r="AB48" s="389"/>
      <c r="AC48" s="367"/>
      <c r="AD48" s="390"/>
      <c r="AE48" s="367"/>
      <c r="AF48" s="367"/>
      <c r="AG48" s="367"/>
    </row>
    <row r="49" spans="1:33" s="184" customFormat="1" ht="15.75" customHeight="1">
      <c r="A49" s="362">
        <f>'04'!A49</f>
        <v>2</v>
      </c>
      <c r="B49" s="363" t="str">
        <f>'04'!B49</f>
        <v>Phan Văn Nghiêm</v>
      </c>
      <c r="C49" s="537">
        <f t="shared" si="25"/>
        <v>19844509</v>
      </c>
      <c r="D49" s="364">
        <v>16091836</v>
      </c>
      <c r="E49" s="364">
        <v>3752673</v>
      </c>
      <c r="F49" s="364">
        <v>18000</v>
      </c>
      <c r="G49" s="364"/>
      <c r="H49" s="537">
        <f t="shared" si="21"/>
        <v>19826509</v>
      </c>
      <c r="I49" s="537">
        <f t="shared" si="22"/>
        <v>8936066</v>
      </c>
      <c r="J49" s="537">
        <f t="shared" si="23"/>
        <v>1639615</v>
      </c>
      <c r="K49" s="364">
        <v>1496876</v>
      </c>
      <c r="L49" s="364">
        <v>142739</v>
      </c>
      <c r="M49" s="364"/>
      <c r="N49" s="364">
        <v>7296451</v>
      </c>
      <c r="O49" s="364"/>
      <c r="P49" s="364"/>
      <c r="Q49" s="364">
        <v>10674967</v>
      </c>
      <c r="R49" s="364">
        <v>215476</v>
      </c>
      <c r="S49" s="364"/>
      <c r="T49" s="387">
        <f t="shared" si="13"/>
        <v>18186894</v>
      </c>
      <c r="U49" s="523">
        <f t="shared" si="14"/>
        <v>0.18348286595018434</v>
      </c>
      <c r="V49" s="388"/>
      <c r="W49" s="366"/>
      <c r="X49" s="366"/>
      <c r="Y49" s="366"/>
      <c r="Z49" s="366"/>
      <c r="AA49" s="389"/>
      <c r="AB49" s="389"/>
      <c r="AC49" s="367"/>
      <c r="AD49" s="390"/>
      <c r="AE49" s="367"/>
      <c r="AF49" s="367"/>
      <c r="AG49" s="367"/>
    </row>
    <row r="50" spans="1:33" s="184" customFormat="1" ht="15.75" customHeight="1">
      <c r="A50" s="362">
        <f>'04'!A50</f>
        <v>3</v>
      </c>
      <c r="B50" s="363" t="str">
        <f>'04'!B50</f>
        <v>Nguyễn Văn Hiền</v>
      </c>
      <c r="C50" s="537">
        <f t="shared" si="25"/>
        <v>54530674</v>
      </c>
      <c r="D50" s="364">
        <v>16217395</v>
      </c>
      <c r="E50" s="364">
        <v>38313279</v>
      </c>
      <c r="F50" s="364"/>
      <c r="G50" s="364"/>
      <c r="H50" s="537">
        <f t="shared" si="21"/>
        <v>54530674</v>
      </c>
      <c r="I50" s="537">
        <f t="shared" si="22"/>
        <v>44746065</v>
      </c>
      <c r="J50" s="537">
        <f t="shared" si="23"/>
        <v>4947733</v>
      </c>
      <c r="K50" s="364">
        <v>4910478</v>
      </c>
      <c r="L50" s="364">
        <v>37255</v>
      </c>
      <c r="M50" s="364"/>
      <c r="N50" s="364">
        <v>39798332</v>
      </c>
      <c r="O50" s="364"/>
      <c r="P50" s="364"/>
      <c r="Q50" s="364">
        <v>9784609</v>
      </c>
      <c r="R50" s="364"/>
      <c r="S50" s="364"/>
      <c r="T50" s="387">
        <f t="shared" si="13"/>
        <v>49582941</v>
      </c>
      <c r="U50" s="523">
        <f t="shared" si="14"/>
        <v>0.1105735889848638</v>
      </c>
      <c r="V50" s="388"/>
      <c r="W50" s="366"/>
      <c r="X50" s="366"/>
      <c r="Y50" s="366"/>
      <c r="Z50" s="366"/>
      <c r="AA50" s="389"/>
      <c r="AB50" s="389"/>
      <c r="AC50" s="367"/>
      <c r="AD50" s="390"/>
      <c r="AE50" s="367"/>
      <c r="AF50" s="367"/>
      <c r="AG50" s="367"/>
    </row>
    <row r="51" spans="1:33" s="184" customFormat="1" ht="15.75" customHeight="1">
      <c r="A51" s="362">
        <f>'04'!A51</f>
        <v>4</v>
      </c>
      <c r="B51" s="363" t="str">
        <f>'04'!B51</f>
        <v>Phạm Văn Tùng</v>
      </c>
      <c r="C51" s="537">
        <f t="shared" si="25"/>
        <v>24473056</v>
      </c>
      <c r="D51" s="364">
        <v>13637846</v>
      </c>
      <c r="E51" s="364">
        <v>10835210</v>
      </c>
      <c r="F51" s="364">
        <v>39725</v>
      </c>
      <c r="G51" s="364"/>
      <c r="H51" s="537">
        <f t="shared" si="21"/>
        <v>24433331</v>
      </c>
      <c r="I51" s="537">
        <f t="shared" si="22"/>
        <v>14518619</v>
      </c>
      <c r="J51" s="537">
        <f t="shared" si="23"/>
        <v>5199038</v>
      </c>
      <c r="K51" s="364">
        <v>5160761</v>
      </c>
      <c r="L51" s="364">
        <v>38277</v>
      </c>
      <c r="M51" s="364"/>
      <c r="N51" s="364">
        <v>9319581</v>
      </c>
      <c r="O51" s="364"/>
      <c r="P51" s="364"/>
      <c r="Q51" s="364">
        <v>7259610</v>
      </c>
      <c r="R51" s="364">
        <v>2655102</v>
      </c>
      <c r="S51" s="364"/>
      <c r="T51" s="387">
        <f t="shared" si="13"/>
        <v>19234293</v>
      </c>
      <c r="U51" s="523">
        <f t="shared" si="14"/>
        <v>0.35809452675905334</v>
      </c>
      <c r="V51" s="388"/>
      <c r="W51" s="366"/>
      <c r="X51" s="366"/>
      <c r="Y51" s="366"/>
      <c r="Z51" s="366"/>
      <c r="AA51" s="389"/>
      <c r="AB51" s="389"/>
      <c r="AC51" s="367"/>
      <c r="AD51" s="390"/>
      <c r="AE51" s="367"/>
      <c r="AF51" s="367"/>
      <c r="AG51" s="367"/>
    </row>
    <row r="52" spans="1:33" s="184" customFormat="1" ht="15.75">
      <c r="A52" s="362">
        <f>'04'!A52</f>
        <v>5</v>
      </c>
      <c r="B52" s="363" t="str">
        <f>'04'!B52</f>
        <v>Phạm Thị Mỹ Linh</v>
      </c>
      <c r="C52" s="537">
        <f t="shared" si="25"/>
        <v>8799877</v>
      </c>
      <c r="D52" s="364">
        <v>4033433</v>
      </c>
      <c r="E52" s="364">
        <v>4766444</v>
      </c>
      <c r="F52" s="364">
        <v>28900</v>
      </c>
      <c r="G52" s="364"/>
      <c r="H52" s="537">
        <f t="shared" si="21"/>
        <v>8770977</v>
      </c>
      <c r="I52" s="537">
        <f t="shared" si="22"/>
        <v>5574853</v>
      </c>
      <c r="J52" s="537">
        <f t="shared" si="23"/>
        <v>4288738</v>
      </c>
      <c r="K52" s="364">
        <v>4286152</v>
      </c>
      <c r="L52" s="364">
        <v>2586</v>
      </c>
      <c r="M52" s="364"/>
      <c r="N52" s="364">
        <v>1286115</v>
      </c>
      <c r="O52" s="364"/>
      <c r="P52" s="364"/>
      <c r="Q52" s="364">
        <v>3196124</v>
      </c>
      <c r="R52" s="364"/>
      <c r="S52" s="364"/>
      <c r="T52" s="387">
        <f t="shared" si="13"/>
        <v>4482239</v>
      </c>
      <c r="U52" s="523">
        <f t="shared" si="14"/>
        <v>0.7693006434429751</v>
      </c>
      <c r="V52" s="388"/>
      <c r="W52" s="366"/>
      <c r="X52" s="366"/>
      <c r="Y52" s="366"/>
      <c r="Z52" s="366"/>
      <c r="AA52" s="389"/>
      <c r="AB52" s="389"/>
      <c r="AC52" s="367"/>
      <c r="AD52" s="390"/>
      <c r="AE52" s="367"/>
      <c r="AF52" s="367"/>
      <c r="AG52" s="367"/>
    </row>
    <row r="53" spans="1:33" s="184" customFormat="1" ht="15.75" customHeight="1">
      <c r="A53" s="343" t="str">
        <f>'04'!A53</f>
        <v>…</v>
      </c>
      <c r="B53" s="360" t="str">
        <f>'04'!B53</f>
        <v>….</v>
      </c>
      <c r="C53" s="387">
        <f t="shared" si="25"/>
        <v>0</v>
      </c>
      <c r="D53" s="257"/>
      <c r="E53" s="257"/>
      <c r="F53" s="257"/>
      <c r="G53" s="257"/>
      <c r="H53" s="387">
        <f t="shared" si="21"/>
        <v>0</v>
      </c>
      <c r="I53" s="387">
        <f t="shared" si="22"/>
        <v>0</v>
      </c>
      <c r="J53" s="387">
        <f t="shared" si="23"/>
        <v>0</v>
      </c>
      <c r="K53" s="257"/>
      <c r="L53" s="257"/>
      <c r="M53" s="257"/>
      <c r="N53" s="257"/>
      <c r="O53" s="257"/>
      <c r="P53" s="257"/>
      <c r="Q53" s="257"/>
      <c r="R53" s="257"/>
      <c r="S53" s="257"/>
      <c r="T53" s="387">
        <f t="shared" si="13"/>
        <v>0</v>
      </c>
      <c r="U53" s="523">
        <f t="shared" si="14"/>
      </c>
      <c r="V53" s="388"/>
      <c r="W53" s="366"/>
      <c r="X53" s="366"/>
      <c r="Y53" s="366"/>
      <c r="Z53" s="366"/>
      <c r="AA53" s="389"/>
      <c r="AB53" s="389"/>
      <c r="AC53" s="367"/>
      <c r="AD53" s="390"/>
      <c r="AE53" s="367"/>
      <c r="AF53" s="367"/>
      <c r="AG53" s="367"/>
    </row>
    <row r="54" spans="1:33" s="184" customFormat="1" ht="15.75">
      <c r="A54" s="343" t="str">
        <f>'04'!A54</f>
        <v>VI</v>
      </c>
      <c r="B54" s="360" t="str">
        <f>'04'!B54</f>
        <v>TP Cao Lãnh</v>
      </c>
      <c r="C54" s="387">
        <f>SUM(C55:C63)</f>
        <v>160785578</v>
      </c>
      <c r="D54" s="387">
        <f>SUM(D55:D63)</f>
        <v>98678292</v>
      </c>
      <c r="E54" s="387">
        <f>SUM(E55:E63)</f>
        <v>62107286</v>
      </c>
      <c r="F54" s="387">
        <f>SUM(F55:F63)</f>
        <v>3665627</v>
      </c>
      <c r="G54" s="387">
        <f>SUM(G55:G63)</f>
        <v>0</v>
      </c>
      <c r="H54" s="387">
        <f t="shared" si="21"/>
        <v>157119951</v>
      </c>
      <c r="I54" s="387">
        <f t="shared" si="22"/>
        <v>96024000</v>
      </c>
      <c r="J54" s="387">
        <f t="shared" si="23"/>
        <v>28259919</v>
      </c>
      <c r="K54" s="387">
        <f aca="true" t="shared" si="26" ref="K54:S54">SUM(K55:K63)</f>
        <v>26120335</v>
      </c>
      <c r="L54" s="387">
        <f t="shared" si="26"/>
        <v>2130408</v>
      </c>
      <c r="M54" s="387">
        <f t="shared" si="26"/>
        <v>9176</v>
      </c>
      <c r="N54" s="387">
        <f t="shared" si="26"/>
        <v>67712047</v>
      </c>
      <c r="O54" s="387">
        <f t="shared" si="26"/>
        <v>52034</v>
      </c>
      <c r="P54" s="387">
        <f t="shared" si="26"/>
        <v>0</v>
      </c>
      <c r="Q54" s="387">
        <f t="shared" si="26"/>
        <v>59860990</v>
      </c>
      <c r="R54" s="387">
        <f t="shared" si="26"/>
        <v>1234961</v>
      </c>
      <c r="S54" s="387">
        <f t="shared" si="26"/>
        <v>0</v>
      </c>
      <c r="T54" s="387">
        <f t="shared" si="13"/>
        <v>128860032</v>
      </c>
      <c r="U54" s="523">
        <f t="shared" si="14"/>
        <v>0.29430058110472385</v>
      </c>
      <c r="V54" s="388"/>
      <c r="W54" s="366"/>
      <c r="X54" s="366"/>
      <c r="Y54" s="366"/>
      <c r="Z54" s="366"/>
      <c r="AA54" s="389"/>
      <c r="AB54" s="389"/>
      <c r="AC54" s="536"/>
      <c r="AD54" s="437"/>
      <c r="AE54" s="536"/>
      <c r="AF54" s="536"/>
      <c r="AG54" s="536"/>
    </row>
    <row r="55" spans="1:33" s="184" customFormat="1" ht="15.75">
      <c r="A55" s="362">
        <f>'04'!A55</f>
        <v>1</v>
      </c>
      <c r="B55" s="363" t="str">
        <f>'04'!B55</f>
        <v>Trần Văn Hiền</v>
      </c>
      <c r="C55" s="537">
        <f>D55+E55</f>
        <v>13991670</v>
      </c>
      <c r="D55" s="364">
        <v>10385034</v>
      </c>
      <c r="E55" s="364">
        <v>3606636</v>
      </c>
      <c r="F55" s="364">
        <v>761847</v>
      </c>
      <c r="G55" s="364">
        <v>0</v>
      </c>
      <c r="H55" s="537">
        <f t="shared" si="21"/>
        <v>13229823</v>
      </c>
      <c r="I55" s="537">
        <f t="shared" si="22"/>
        <v>7052302</v>
      </c>
      <c r="J55" s="537">
        <f t="shared" si="23"/>
        <v>2141672</v>
      </c>
      <c r="K55" s="364">
        <v>1420052</v>
      </c>
      <c r="L55" s="364">
        <v>721620</v>
      </c>
      <c r="M55" s="364">
        <v>0</v>
      </c>
      <c r="N55" s="364">
        <v>4910630</v>
      </c>
      <c r="O55" s="364">
        <v>0</v>
      </c>
      <c r="P55" s="364">
        <v>0</v>
      </c>
      <c r="Q55" s="364">
        <v>6177521</v>
      </c>
      <c r="R55" s="364">
        <v>0</v>
      </c>
      <c r="S55" s="364">
        <v>0</v>
      </c>
      <c r="T55" s="387">
        <f t="shared" si="13"/>
        <v>11088151</v>
      </c>
      <c r="U55" s="523">
        <f t="shared" si="14"/>
        <v>0.30368410201378215</v>
      </c>
      <c r="V55" s="388"/>
      <c r="W55" s="366"/>
      <c r="X55" s="366"/>
      <c r="Y55" s="366"/>
      <c r="Z55" s="366"/>
      <c r="AA55" s="389"/>
      <c r="AB55" s="389"/>
      <c r="AC55" s="367"/>
      <c r="AD55" s="390"/>
      <c r="AE55" s="367"/>
      <c r="AF55" s="367"/>
      <c r="AG55" s="367"/>
    </row>
    <row r="56" spans="1:33" s="184" customFormat="1" ht="15.75">
      <c r="A56" s="362">
        <f>'04'!A56</f>
        <v>2</v>
      </c>
      <c r="B56" s="363" t="str">
        <f>'04'!B56</f>
        <v>Trần Lê Khã</v>
      </c>
      <c r="C56" s="537">
        <f aca="true" t="shared" si="27" ref="C56:C62">D56+E56</f>
        <v>63228647</v>
      </c>
      <c r="D56" s="364">
        <v>18945260</v>
      </c>
      <c r="E56" s="364">
        <v>44283387</v>
      </c>
      <c r="F56" s="364">
        <v>1997070</v>
      </c>
      <c r="G56" s="364">
        <v>0</v>
      </c>
      <c r="H56" s="537">
        <f aca="true" t="shared" si="28" ref="H56:H62">I56+Q56+R56+S56</f>
        <v>61231577</v>
      </c>
      <c r="I56" s="537">
        <f aca="true" t="shared" si="29" ref="I56:I62">SUM(J56,N56:P56)</f>
        <v>57668094</v>
      </c>
      <c r="J56" s="537">
        <f aca="true" t="shared" si="30" ref="J56:J62">SUM(K56:M56)</f>
        <v>14714744</v>
      </c>
      <c r="K56" s="364">
        <v>14714444</v>
      </c>
      <c r="L56" s="364">
        <v>300</v>
      </c>
      <c r="M56" s="364">
        <v>0</v>
      </c>
      <c r="N56" s="364">
        <v>42902620</v>
      </c>
      <c r="O56" s="364">
        <v>50730</v>
      </c>
      <c r="P56" s="364">
        <v>0</v>
      </c>
      <c r="Q56" s="364">
        <v>3563483</v>
      </c>
      <c r="R56" s="364">
        <v>0</v>
      </c>
      <c r="S56" s="364">
        <v>0</v>
      </c>
      <c r="T56" s="387">
        <f t="shared" si="13"/>
        <v>46516833</v>
      </c>
      <c r="U56" s="523">
        <f t="shared" si="14"/>
        <v>0.2551626554538112</v>
      </c>
      <c r="V56" s="388"/>
      <c r="W56" s="366"/>
      <c r="X56" s="366"/>
      <c r="Y56" s="366"/>
      <c r="Z56" s="366"/>
      <c r="AA56" s="389"/>
      <c r="AB56" s="389"/>
      <c r="AC56" s="367"/>
      <c r="AD56" s="390"/>
      <c r="AE56" s="367"/>
      <c r="AF56" s="367"/>
      <c r="AG56" s="367"/>
    </row>
    <row r="57" spans="1:33" s="184" customFormat="1" ht="15.75">
      <c r="A57" s="362">
        <f>'04'!A57</f>
        <v>3</v>
      </c>
      <c r="B57" s="363" t="str">
        <f>'04'!B57</f>
        <v>Nguyễn Thanh Sơn</v>
      </c>
      <c r="C57" s="537">
        <f t="shared" si="27"/>
        <v>2796948</v>
      </c>
      <c r="D57" s="364">
        <v>97754</v>
      </c>
      <c r="E57" s="364">
        <v>2699194</v>
      </c>
      <c r="F57" s="364">
        <v>0</v>
      </c>
      <c r="G57" s="364">
        <v>0</v>
      </c>
      <c r="H57" s="537">
        <f t="shared" si="28"/>
        <v>2796948</v>
      </c>
      <c r="I57" s="537">
        <f t="shared" si="29"/>
        <v>741231</v>
      </c>
      <c r="J57" s="537">
        <f t="shared" si="30"/>
        <v>503947</v>
      </c>
      <c r="K57" s="364">
        <v>336056</v>
      </c>
      <c r="L57" s="364">
        <v>158715</v>
      </c>
      <c r="M57" s="364">
        <v>9176</v>
      </c>
      <c r="N57" s="364">
        <v>237284</v>
      </c>
      <c r="O57" s="364">
        <v>0</v>
      </c>
      <c r="P57" s="364">
        <v>0</v>
      </c>
      <c r="Q57" s="364">
        <v>2055717</v>
      </c>
      <c r="R57" s="364">
        <v>0</v>
      </c>
      <c r="S57" s="364">
        <v>0</v>
      </c>
      <c r="T57" s="387">
        <f t="shared" si="13"/>
        <v>2293001</v>
      </c>
      <c r="U57" s="523">
        <f t="shared" si="14"/>
        <v>0.6798784724330202</v>
      </c>
      <c r="V57" s="388"/>
      <c r="W57" s="366"/>
      <c r="X57" s="366"/>
      <c r="Y57" s="366"/>
      <c r="Z57" s="366"/>
      <c r="AA57" s="389"/>
      <c r="AB57" s="389"/>
      <c r="AC57" s="367"/>
      <c r="AD57" s="390"/>
      <c r="AE57" s="367"/>
      <c r="AF57" s="367"/>
      <c r="AG57" s="367"/>
    </row>
    <row r="58" spans="1:33" s="184" customFormat="1" ht="15.75">
      <c r="A58" s="362">
        <f>'04'!A58</f>
        <v>4</v>
      </c>
      <c r="B58" s="363" t="str">
        <f>'04'!B58</f>
        <v>Nguyễn Trọng Tồn</v>
      </c>
      <c r="C58" s="537">
        <f t="shared" si="27"/>
        <v>28030773</v>
      </c>
      <c r="D58" s="364">
        <v>24383361</v>
      </c>
      <c r="E58" s="364">
        <v>3647412</v>
      </c>
      <c r="F58" s="364">
        <v>739753</v>
      </c>
      <c r="G58" s="364">
        <v>0</v>
      </c>
      <c r="H58" s="537">
        <f t="shared" si="28"/>
        <v>27291020</v>
      </c>
      <c r="I58" s="537">
        <f t="shared" si="29"/>
        <v>10844655</v>
      </c>
      <c r="J58" s="537">
        <f t="shared" si="30"/>
        <v>932283</v>
      </c>
      <c r="K58" s="364">
        <v>907138</v>
      </c>
      <c r="L58" s="364">
        <v>25145</v>
      </c>
      <c r="M58" s="364">
        <v>0</v>
      </c>
      <c r="N58" s="364">
        <v>9912372</v>
      </c>
      <c r="O58" s="364">
        <v>0</v>
      </c>
      <c r="P58" s="364">
        <v>0</v>
      </c>
      <c r="Q58" s="364">
        <v>15904015</v>
      </c>
      <c r="R58" s="364">
        <v>542350</v>
      </c>
      <c r="S58" s="364">
        <v>0</v>
      </c>
      <c r="T58" s="387">
        <f t="shared" si="13"/>
        <v>26358737</v>
      </c>
      <c r="U58" s="523">
        <f t="shared" si="14"/>
        <v>0.0859670501274591</v>
      </c>
      <c r="V58" s="388"/>
      <c r="W58" s="366"/>
      <c r="X58" s="366"/>
      <c r="Y58" s="366"/>
      <c r="Z58" s="366"/>
      <c r="AA58" s="389"/>
      <c r="AB58" s="389"/>
      <c r="AC58" s="367"/>
      <c r="AD58" s="390"/>
      <c r="AE58" s="367"/>
      <c r="AF58" s="367"/>
      <c r="AG58" s="367"/>
    </row>
    <row r="59" spans="1:33" s="184" customFormat="1" ht="15.75">
      <c r="A59" s="362">
        <f>'04'!A59</f>
        <v>5</v>
      </c>
      <c r="B59" s="363" t="str">
        <f>'04'!B59</f>
        <v>Trần Thị Thanh Thúy</v>
      </c>
      <c r="C59" s="537">
        <f t="shared" si="27"/>
        <v>6058180</v>
      </c>
      <c r="D59" s="364">
        <v>4365792</v>
      </c>
      <c r="E59" s="364">
        <v>1692388</v>
      </c>
      <c r="F59" s="364">
        <v>71340</v>
      </c>
      <c r="G59" s="364">
        <v>0</v>
      </c>
      <c r="H59" s="537">
        <f t="shared" si="28"/>
        <v>5986840</v>
      </c>
      <c r="I59" s="537">
        <f t="shared" si="29"/>
        <v>3052555</v>
      </c>
      <c r="J59" s="537">
        <f t="shared" si="30"/>
        <v>823265</v>
      </c>
      <c r="K59" s="364">
        <v>614701</v>
      </c>
      <c r="L59" s="364">
        <v>208564</v>
      </c>
      <c r="M59" s="364">
        <v>0</v>
      </c>
      <c r="N59" s="364">
        <v>2229290</v>
      </c>
      <c r="O59" s="364">
        <v>0</v>
      </c>
      <c r="P59" s="364">
        <v>0</v>
      </c>
      <c r="Q59" s="364">
        <v>2375825</v>
      </c>
      <c r="R59" s="364">
        <v>558460</v>
      </c>
      <c r="S59" s="364">
        <v>0</v>
      </c>
      <c r="T59" s="387">
        <f t="shared" si="13"/>
        <v>5163575</v>
      </c>
      <c r="U59" s="523">
        <f t="shared" si="14"/>
        <v>0.26969702429604053</v>
      </c>
      <c r="V59" s="388"/>
      <c r="W59" s="366"/>
      <c r="X59" s="366"/>
      <c r="Y59" s="366"/>
      <c r="Z59" s="366"/>
      <c r="AA59" s="389"/>
      <c r="AB59" s="389"/>
      <c r="AC59" s="367"/>
      <c r="AD59" s="390"/>
      <c r="AE59" s="367"/>
      <c r="AF59" s="367"/>
      <c r="AG59" s="367"/>
    </row>
    <row r="60" spans="1:33" s="184" customFormat="1" ht="15.75">
      <c r="A60" s="362">
        <f>'04'!A60</f>
        <v>6</v>
      </c>
      <c r="B60" s="363" t="str">
        <f>'04'!B60</f>
        <v>Nguyễn Thị Lan Trinh</v>
      </c>
      <c r="C60" s="537">
        <f t="shared" si="27"/>
        <v>30005379</v>
      </c>
      <c r="D60" s="364">
        <v>25026923</v>
      </c>
      <c r="E60" s="364">
        <v>4978456</v>
      </c>
      <c r="F60" s="364">
        <v>83493</v>
      </c>
      <c r="G60" s="364">
        <v>0</v>
      </c>
      <c r="H60" s="537">
        <f t="shared" si="28"/>
        <v>29921886</v>
      </c>
      <c r="I60" s="537">
        <f t="shared" si="29"/>
        <v>14656412</v>
      </c>
      <c r="J60" s="537">
        <f t="shared" si="30"/>
        <v>7826394</v>
      </c>
      <c r="K60" s="364">
        <v>7341325</v>
      </c>
      <c r="L60" s="364">
        <v>485069</v>
      </c>
      <c r="M60" s="364">
        <v>0</v>
      </c>
      <c r="N60" s="364">
        <v>6828714</v>
      </c>
      <c r="O60" s="364">
        <v>1304</v>
      </c>
      <c r="P60" s="364">
        <v>0</v>
      </c>
      <c r="Q60" s="364">
        <v>15131323</v>
      </c>
      <c r="R60" s="364">
        <v>134151</v>
      </c>
      <c r="S60" s="364">
        <v>0</v>
      </c>
      <c r="T60" s="387">
        <f t="shared" si="13"/>
        <v>22095492</v>
      </c>
      <c r="U60" s="523">
        <f t="shared" si="14"/>
        <v>0.5339911296161707</v>
      </c>
      <c r="V60" s="388"/>
      <c r="W60" s="366"/>
      <c r="X60" s="366"/>
      <c r="Y60" s="366"/>
      <c r="Z60" s="366"/>
      <c r="AA60" s="389"/>
      <c r="AB60" s="389"/>
      <c r="AC60" s="367"/>
      <c r="AD60" s="390"/>
      <c r="AE60" s="367"/>
      <c r="AF60" s="367"/>
      <c r="AG60" s="367"/>
    </row>
    <row r="61" spans="1:33" s="184" customFormat="1" ht="15.75">
      <c r="A61" s="362">
        <f>'04'!A61</f>
        <v>7</v>
      </c>
      <c r="B61" s="363" t="str">
        <f>'04'!B61</f>
        <v>Võ Thành Đặng</v>
      </c>
      <c r="C61" s="537">
        <f t="shared" si="27"/>
        <v>2062703</v>
      </c>
      <c r="D61" s="364">
        <v>869690</v>
      </c>
      <c r="E61" s="364">
        <v>1193013</v>
      </c>
      <c r="F61" s="364">
        <v>12124</v>
      </c>
      <c r="G61" s="364">
        <v>0</v>
      </c>
      <c r="H61" s="537">
        <f t="shared" si="28"/>
        <v>2050579</v>
      </c>
      <c r="I61" s="537">
        <f t="shared" si="29"/>
        <v>2001951</v>
      </c>
      <c r="J61" s="537">
        <f t="shared" si="30"/>
        <v>1310814</v>
      </c>
      <c r="K61" s="364">
        <v>779819</v>
      </c>
      <c r="L61" s="364">
        <v>530995</v>
      </c>
      <c r="M61" s="364">
        <v>0</v>
      </c>
      <c r="N61" s="364">
        <v>691137</v>
      </c>
      <c r="O61" s="364">
        <v>0</v>
      </c>
      <c r="P61" s="364">
        <v>0</v>
      </c>
      <c r="Q61" s="364">
        <v>48628</v>
      </c>
      <c r="R61" s="364">
        <v>0</v>
      </c>
      <c r="S61" s="364">
        <v>0</v>
      </c>
      <c r="T61" s="387">
        <f t="shared" si="13"/>
        <v>739765</v>
      </c>
      <c r="U61" s="523">
        <f t="shared" si="14"/>
        <v>0.6547682735491528</v>
      </c>
      <c r="V61" s="388"/>
      <c r="W61" s="366"/>
      <c r="X61" s="366"/>
      <c r="Y61" s="366"/>
      <c r="Z61" s="366"/>
      <c r="AA61" s="389"/>
      <c r="AB61" s="389"/>
      <c r="AC61" s="367"/>
      <c r="AD61" s="390"/>
      <c r="AE61" s="367"/>
      <c r="AF61" s="367"/>
      <c r="AG61" s="367"/>
    </row>
    <row r="62" spans="1:33" s="184" customFormat="1" ht="15.75">
      <c r="A62" s="362">
        <f>'04'!A62</f>
        <v>8</v>
      </c>
      <c r="B62" s="363" t="str">
        <f>'04'!B62</f>
        <v>Phạm Chí Hùng</v>
      </c>
      <c r="C62" s="537">
        <f t="shared" si="27"/>
        <v>14611278</v>
      </c>
      <c r="D62" s="364">
        <v>14604478</v>
      </c>
      <c r="E62" s="364">
        <v>6800</v>
      </c>
      <c r="F62" s="364">
        <v>0</v>
      </c>
      <c r="G62" s="364">
        <v>0</v>
      </c>
      <c r="H62" s="537">
        <f t="shared" si="28"/>
        <v>14611278</v>
      </c>
      <c r="I62" s="537">
        <f t="shared" si="29"/>
        <v>6800</v>
      </c>
      <c r="J62" s="537">
        <f t="shared" si="30"/>
        <v>6800</v>
      </c>
      <c r="K62" s="364">
        <v>6800</v>
      </c>
      <c r="L62" s="364">
        <v>0</v>
      </c>
      <c r="M62" s="364">
        <v>0</v>
      </c>
      <c r="N62" s="364">
        <v>0</v>
      </c>
      <c r="O62" s="364">
        <v>0</v>
      </c>
      <c r="P62" s="364">
        <v>0</v>
      </c>
      <c r="Q62" s="364">
        <v>14604478</v>
      </c>
      <c r="R62" s="364">
        <v>0</v>
      </c>
      <c r="S62" s="364">
        <v>0</v>
      </c>
      <c r="T62" s="387">
        <f t="shared" si="13"/>
        <v>14604478</v>
      </c>
      <c r="U62" s="523">
        <f t="shared" si="14"/>
        <v>1</v>
      </c>
      <c r="V62" s="388"/>
      <c r="W62" s="366"/>
      <c r="X62" s="366"/>
      <c r="Y62" s="366"/>
      <c r="Z62" s="366"/>
      <c r="AA62" s="389"/>
      <c r="AB62" s="389"/>
      <c r="AC62" s="367"/>
      <c r="AD62" s="390"/>
      <c r="AE62" s="367"/>
      <c r="AF62" s="367"/>
      <c r="AG62" s="367"/>
    </row>
    <row r="63" spans="1:33" s="184" customFormat="1" ht="15.75">
      <c r="A63" s="343" t="str">
        <f>'04'!A63</f>
        <v>…</v>
      </c>
      <c r="B63" s="360">
        <f>'04'!B63</f>
        <v>0</v>
      </c>
      <c r="C63" s="387"/>
      <c r="D63" s="257"/>
      <c r="E63" s="344"/>
      <c r="F63" s="257"/>
      <c r="G63" s="257"/>
      <c r="H63" s="387"/>
      <c r="I63" s="387"/>
      <c r="J63" s="387"/>
      <c r="K63" s="257"/>
      <c r="L63" s="257"/>
      <c r="M63" s="257"/>
      <c r="N63" s="257"/>
      <c r="O63" s="257"/>
      <c r="P63" s="257"/>
      <c r="Q63" s="257"/>
      <c r="R63" s="257"/>
      <c r="S63" s="257"/>
      <c r="T63" s="387">
        <f t="shared" si="13"/>
        <v>0</v>
      </c>
      <c r="U63" s="523">
        <f t="shared" si="14"/>
      </c>
      <c r="V63" s="388"/>
      <c r="W63" s="366"/>
      <c r="X63" s="366"/>
      <c r="Y63" s="366"/>
      <c r="Z63" s="366"/>
      <c r="AA63" s="389"/>
      <c r="AB63" s="389"/>
      <c r="AC63" s="367"/>
      <c r="AD63" s="390"/>
      <c r="AE63" s="367"/>
      <c r="AF63" s="367"/>
      <c r="AG63" s="367"/>
    </row>
    <row r="64" spans="1:33" s="194" customFormat="1" ht="15.75" customHeight="1">
      <c r="A64" s="343" t="str">
        <f>'04'!A64</f>
        <v>VII</v>
      </c>
      <c r="B64" s="360" t="str">
        <f>'04'!B64</f>
        <v>H Cao Lãnh</v>
      </c>
      <c r="C64" s="387">
        <f>SUM(C65:C73)</f>
        <v>165243563</v>
      </c>
      <c r="D64" s="387">
        <f>SUM(D65:D73)</f>
        <v>112611891</v>
      </c>
      <c r="E64" s="387">
        <f>SUM(E65:E73)</f>
        <v>52631672</v>
      </c>
      <c r="F64" s="387">
        <f>SUM(F65:F73)</f>
        <v>5207989</v>
      </c>
      <c r="G64" s="387">
        <f>SUM(G65:G73)</f>
        <v>0</v>
      </c>
      <c r="H64" s="387">
        <f>I64+Q64+R64+S64</f>
        <v>160035574</v>
      </c>
      <c r="I64" s="387">
        <f>SUM(J64,N64:P64)</f>
        <v>95296716</v>
      </c>
      <c r="J64" s="387">
        <f>SUM(K64:M64)</f>
        <v>23927048</v>
      </c>
      <c r="K64" s="387">
        <f aca="true" t="shared" si="31" ref="K64:S64">SUM(K65:K73)</f>
        <v>18816142</v>
      </c>
      <c r="L64" s="387">
        <f t="shared" si="31"/>
        <v>5101681</v>
      </c>
      <c r="M64" s="387">
        <f t="shared" si="31"/>
        <v>9225</v>
      </c>
      <c r="N64" s="387">
        <f t="shared" si="31"/>
        <v>71369668</v>
      </c>
      <c r="O64" s="387">
        <f t="shared" si="31"/>
        <v>0</v>
      </c>
      <c r="P64" s="387">
        <f t="shared" si="31"/>
        <v>0</v>
      </c>
      <c r="Q64" s="387">
        <f t="shared" si="31"/>
        <v>58757803</v>
      </c>
      <c r="R64" s="387">
        <f t="shared" si="31"/>
        <v>5952627</v>
      </c>
      <c r="S64" s="387">
        <f t="shared" si="31"/>
        <v>28428</v>
      </c>
      <c r="T64" s="387">
        <f t="shared" si="13"/>
        <v>136108526</v>
      </c>
      <c r="U64" s="523">
        <f t="shared" si="14"/>
        <v>0.25107946007289483</v>
      </c>
      <c r="V64" s="388"/>
      <c r="W64" s="534"/>
      <c r="X64" s="534"/>
      <c r="Y64" s="534"/>
      <c r="Z64" s="534"/>
      <c r="AA64" s="389"/>
      <c r="AB64" s="389"/>
      <c r="AC64" s="535"/>
      <c r="AD64" s="437"/>
      <c r="AE64" s="535"/>
      <c r="AF64" s="535"/>
      <c r="AG64" s="535"/>
    </row>
    <row r="65" spans="1:33" s="184" customFormat="1" ht="15.75" customHeight="1">
      <c r="A65" s="362">
        <f>'04'!A65</f>
        <v>1</v>
      </c>
      <c r="B65" s="363" t="str">
        <f>'04'!B65</f>
        <v>Nguyễn Văn Thơm</v>
      </c>
      <c r="C65" s="537">
        <f>D65+E65</f>
        <v>17510014</v>
      </c>
      <c r="D65" s="364">
        <v>13224666</v>
      </c>
      <c r="E65" s="364">
        <v>4285348</v>
      </c>
      <c r="F65" s="364">
        <v>1300</v>
      </c>
      <c r="G65" s="364"/>
      <c r="H65" s="537">
        <f>I65+Q65+R65+S65</f>
        <v>17508714</v>
      </c>
      <c r="I65" s="537">
        <f>SUM(J65,N65:P65)</f>
        <v>13559106</v>
      </c>
      <c r="J65" s="537">
        <f>SUM(K65:M65)</f>
        <v>3566908</v>
      </c>
      <c r="K65" s="364">
        <v>3499292</v>
      </c>
      <c r="L65" s="364">
        <v>67616</v>
      </c>
      <c r="M65" s="364"/>
      <c r="N65" s="364">
        <v>9992198</v>
      </c>
      <c r="O65" s="364"/>
      <c r="P65" s="364"/>
      <c r="Q65" s="364">
        <v>3949608</v>
      </c>
      <c r="R65" s="364"/>
      <c r="S65" s="364"/>
      <c r="T65" s="387">
        <f t="shared" si="13"/>
        <v>13941806</v>
      </c>
      <c r="U65" s="523">
        <f t="shared" si="14"/>
        <v>0.2630636562617034</v>
      </c>
      <c r="V65" s="388"/>
      <c r="W65" s="366"/>
      <c r="X65" s="366"/>
      <c r="Y65" s="366"/>
      <c r="Z65" s="366"/>
      <c r="AA65" s="389"/>
      <c r="AB65" s="389"/>
      <c r="AC65" s="367"/>
      <c r="AD65" s="390"/>
      <c r="AE65" s="367"/>
      <c r="AF65" s="367"/>
      <c r="AG65" s="367"/>
    </row>
    <row r="66" spans="1:33" s="184" customFormat="1" ht="15.75" customHeight="1">
      <c r="A66" s="362">
        <f>'04'!A66</f>
        <v>2</v>
      </c>
      <c r="B66" s="363" t="str">
        <f>'04'!B66</f>
        <v>Bùi Văn Hiếu</v>
      </c>
      <c r="C66" s="537">
        <f aca="true" t="shared" si="32" ref="C66:C72">D66+E66</f>
        <v>28614304</v>
      </c>
      <c r="D66" s="364">
        <v>20386839</v>
      </c>
      <c r="E66" s="364">
        <v>8227465</v>
      </c>
      <c r="F66" s="364">
        <v>3677</v>
      </c>
      <c r="G66" s="364"/>
      <c r="H66" s="537">
        <f aca="true" t="shared" si="33" ref="H66:H72">I66+Q66+R66+S66</f>
        <v>28610627</v>
      </c>
      <c r="I66" s="537">
        <f aca="true" t="shared" si="34" ref="I66:I72">SUM(J66,N66:P66)</f>
        <v>21991812</v>
      </c>
      <c r="J66" s="537">
        <f aca="true" t="shared" si="35" ref="J66:J72">SUM(K66:M66)</f>
        <v>9289797</v>
      </c>
      <c r="K66" s="364">
        <v>5184030</v>
      </c>
      <c r="L66" s="364">
        <v>4105767</v>
      </c>
      <c r="M66" s="364"/>
      <c r="N66" s="364">
        <v>12702015</v>
      </c>
      <c r="O66" s="364"/>
      <c r="P66" s="364"/>
      <c r="Q66" s="364">
        <v>6010549</v>
      </c>
      <c r="R66" s="364">
        <v>608266</v>
      </c>
      <c r="S66" s="364"/>
      <c r="T66" s="387">
        <f t="shared" si="13"/>
        <v>19320830</v>
      </c>
      <c r="U66" s="523">
        <f t="shared" si="14"/>
        <v>0.4224207173106063</v>
      </c>
      <c r="V66" s="388"/>
      <c r="W66" s="366"/>
      <c r="X66" s="366"/>
      <c r="Y66" s="366"/>
      <c r="Z66" s="366"/>
      <c r="AA66" s="389"/>
      <c r="AB66" s="389"/>
      <c r="AC66" s="367"/>
      <c r="AD66" s="390"/>
      <c r="AE66" s="367"/>
      <c r="AF66" s="367"/>
      <c r="AG66" s="367"/>
    </row>
    <row r="67" spans="1:33" s="184" customFormat="1" ht="15.75" customHeight="1">
      <c r="A67" s="362">
        <f>'04'!A67</f>
        <v>3</v>
      </c>
      <c r="B67" s="363" t="str">
        <f>'04'!B67</f>
        <v> Đinh Tấn Giàu</v>
      </c>
      <c r="C67" s="537">
        <f t="shared" si="32"/>
        <v>20267157</v>
      </c>
      <c r="D67" s="364">
        <v>14164854</v>
      </c>
      <c r="E67" s="364">
        <v>6102303</v>
      </c>
      <c r="F67" s="364"/>
      <c r="G67" s="364"/>
      <c r="H67" s="537">
        <f t="shared" si="33"/>
        <v>20267157</v>
      </c>
      <c r="I67" s="537">
        <f t="shared" si="34"/>
        <v>13751911</v>
      </c>
      <c r="J67" s="537">
        <f t="shared" si="35"/>
        <v>1379229</v>
      </c>
      <c r="K67" s="364">
        <v>1350333</v>
      </c>
      <c r="L67" s="364">
        <v>28896</v>
      </c>
      <c r="M67" s="364"/>
      <c r="N67" s="364">
        <v>12372682</v>
      </c>
      <c r="O67" s="364"/>
      <c r="P67" s="364"/>
      <c r="Q67" s="364">
        <v>6515246</v>
      </c>
      <c r="R67" s="364"/>
      <c r="S67" s="364"/>
      <c r="T67" s="387">
        <f t="shared" si="13"/>
        <v>18887928</v>
      </c>
      <c r="U67" s="523">
        <f t="shared" si="14"/>
        <v>0.10029362464605829</v>
      </c>
      <c r="V67" s="388"/>
      <c r="W67" s="366"/>
      <c r="X67" s="366"/>
      <c r="Y67" s="366"/>
      <c r="Z67" s="366"/>
      <c r="AA67" s="389"/>
      <c r="AB67" s="389"/>
      <c r="AC67" s="367"/>
      <c r="AD67" s="390"/>
      <c r="AE67" s="367"/>
      <c r="AF67" s="367"/>
      <c r="AG67" s="367"/>
    </row>
    <row r="68" spans="1:33" s="184" customFormat="1" ht="15.75" customHeight="1">
      <c r="A68" s="362">
        <f>'04'!A68</f>
        <v>4</v>
      </c>
      <c r="B68" s="363" t="str">
        <f>'04'!B68</f>
        <v>Phạm Thành Phần</v>
      </c>
      <c r="C68" s="537">
        <f t="shared" si="32"/>
        <v>24140666</v>
      </c>
      <c r="D68" s="364">
        <v>15417701</v>
      </c>
      <c r="E68" s="364">
        <v>8722965</v>
      </c>
      <c r="F68" s="364"/>
      <c r="G68" s="364"/>
      <c r="H68" s="537">
        <f t="shared" si="33"/>
        <v>24140666</v>
      </c>
      <c r="I68" s="537">
        <f t="shared" si="34"/>
        <v>10331394</v>
      </c>
      <c r="J68" s="537">
        <f t="shared" si="35"/>
        <v>3573004</v>
      </c>
      <c r="K68" s="364">
        <v>3272552</v>
      </c>
      <c r="L68" s="364">
        <v>291227</v>
      </c>
      <c r="M68" s="364">
        <v>9225</v>
      </c>
      <c r="N68" s="364">
        <v>6758390</v>
      </c>
      <c r="O68" s="364"/>
      <c r="P68" s="364"/>
      <c r="Q68" s="364">
        <v>10809182</v>
      </c>
      <c r="R68" s="364">
        <v>3000090</v>
      </c>
      <c r="S68" s="364"/>
      <c r="T68" s="387">
        <f t="shared" si="13"/>
        <v>20567662</v>
      </c>
      <c r="U68" s="523">
        <f t="shared" si="14"/>
        <v>0.3458394869075751</v>
      </c>
      <c r="V68" s="388"/>
      <c r="W68" s="366"/>
      <c r="X68" s="366"/>
      <c r="Y68" s="366"/>
      <c r="Z68" s="366"/>
      <c r="AA68" s="389"/>
      <c r="AB68" s="389"/>
      <c r="AC68" s="367"/>
      <c r="AD68" s="390"/>
      <c r="AE68" s="367"/>
      <c r="AF68" s="367"/>
      <c r="AG68" s="367"/>
    </row>
    <row r="69" spans="1:33" s="184" customFormat="1" ht="15.75" customHeight="1">
      <c r="A69" s="362">
        <f>'04'!A69</f>
        <v>5</v>
      </c>
      <c r="B69" s="363" t="str">
        <f>'04'!B69</f>
        <v>Nguyễn Minh Nhựt</v>
      </c>
      <c r="C69" s="537">
        <f t="shared" si="32"/>
        <v>19800402</v>
      </c>
      <c r="D69" s="364">
        <v>14515198</v>
      </c>
      <c r="E69" s="364">
        <v>5285204</v>
      </c>
      <c r="F69" s="364"/>
      <c r="G69" s="364"/>
      <c r="H69" s="537">
        <f t="shared" si="33"/>
        <v>19800402</v>
      </c>
      <c r="I69" s="537">
        <f t="shared" si="34"/>
        <v>11802884</v>
      </c>
      <c r="J69" s="537">
        <f t="shared" si="35"/>
        <v>707728</v>
      </c>
      <c r="K69" s="364">
        <v>563387</v>
      </c>
      <c r="L69" s="364">
        <v>144341</v>
      </c>
      <c r="M69" s="364"/>
      <c r="N69" s="364">
        <v>11095156</v>
      </c>
      <c r="O69" s="364"/>
      <c r="P69" s="364"/>
      <c r="Q69" s="364">
        <v>7997518</v>
      </c>
      <c r="R69" s="364"/>
      <c r="S69" s="364"/>
      <c r="T69" s="387">
        <f t="shared" si="13"/>
        <v>19092674</v>
      </c>
      <c r="U69" s="523">
        <f t="shared" si="14"/>
        <v>0.05996229396137419</v>
      </c>
      <c r="V69" s="388"/>
      <c r="W69" s="366"/>
      <c r="X69" s="366"/>
      <c r="Y69" s="366"/>
      <c r="Z69" s="366"/>
      <c r="AA69" s="389"/>
      <c r="AB69" s="389"/>
      <c r="AC69" s="367"/>
      <c r="AD69" s="390"/>
      <c r="AE69" s="367"/>
      <c r="AF69" s="367"/>
      <c r="AG69" s="367"/>
    </row>
    <row r="70" spans="1:33" s="184" customFormat="1" ht="15.75" customHeight="1">
      <c r="A70" s="362">
        <f>'04'!A70</f>
        <v>6</v>
      </c>
      <c r="B70" s="363" t="str">
        <f>'04'!B70</f>
        <v>Võ Văn Sơn</v>
      </c>
      <c r="C70" s="537">
        <f t="shared" si="32"/>
        <v>14199298</v>
      </c>
      <c r="D70" s="364">
        <v>10624784</v>
      </c>
      <c r="E70" s="364">
        <v>3574514</v>
      </c>
      <c r="F70" s="364">
        <v>1002675</v>
      </c>
      <c r="G70" s="364"/>
      <c r="H70" s="537">
        <f t="shared" si="33"/>
        <v>13196623</v>
      </c>
      <c r="I70" s="537">
        <f t="shared" si="34"/>
        <v>6124067</v>
      </c>
      <c r="J70" s="537">
        <f t="shared" si="35"/>
        <v>1852374</v>
      </c>
      <c r="K70" s="364">
        <v>1483153</v>
      </c>
      <c r="L70" s="364">
        <v>369221</v>
      </c>
      <c r="M70" s="364"/>
      <c r="N70" s="364">
        <v>4271693</v>
      </c>
      <c r="O70" s="364"/>
      <c r="P70" s="364"/>
      <c r="Q70" s="364">
        <v>6566556</v>
      </c>
      <c r="R70" s="364">
        <v>506000</v>
      </c>
      <c r="S70" s="364"/>
      <c r="T70" s="387">
        <f t="shared" si="13"/>
        <v>11344249</v>
      </c>
      <c r="U70" s="523">
        <f t="shared" si="14"/>
        <v>0.3024744830518673</v>
      </c>
      <c r="V70" s="388"/>
      <c r="W70" s="366"/>
      <c r="X70" s="366"/>
      <c r="Y70" s="366"/>
      <c r="Z70" s="366"/>
      <c r="AA70" s="389"/>
      <c r="AB70" s="389"/>
      <c r="AC70" s="367"/>
      <c r="AD70" s="390"/>
      <c r="AE70" s="367"/>
      <c r="AF70" s="367"/>
      <c r="AG70" s="367"/>
    </row>
    <row r="71" spans="1:33" s="184" customFormat="1" ht="15.75" customHeight="1">
      <c r="A71" s="362">
        <f>'04'!A71</f>
        <v>7</v>
      </c>
      <c r="B71" s="363" t="str">
        <f>'04'!B71</f>
        <v>Trương Thành Út</v>
      </c>
      <c r="C71" s="537">
        <f t="shared" si="32"/>
        <v>48625</v>
      </c>
      <c r="D71" s="364">
        <v>0</v>
      </c>
      <c r="E71" s="364">
        <v>48625</v>
      </c>
      <c r="F71" s="364"/>
      <c r="G71" s="364"/>
      <c r="H71" s="537">
        <f t="shared" si="33"/>
        <v>48625</v>
      </c>
      <c r="I71" s="537">
        <f t="shared" si="34"/>
        <v>48625</v>
      </c>
      <c r="J71" s="537">
        <f t="shared" si="35"/>
        <v>41725</v>
      </c>
      <c r="K71" s="364">
        <v>41725</v>
      </c>
      <c r="L71" s="364"/>
      <c r="M71" s="364"/>
      <c r="N71" s="364">
        <v>6900</v>
      </c>
      <c r="O71" s="364"/>
      <c r="P71" s="364"/>
      <c r="Q71" s="364">
        <v>0</v>
      </c>
      <c r="R71" s="364"/>
      <c r="S71" s="364"/>
      <c r="T71" s="387">
        <f t="shared" si="13"/>
        <v>6900</v>
      </c>
      <c r="U71" s="523">
        <f t="shared" si="14"/>
        <v>0.8580976863753214</v>
      </c>
      <c r="V71" s="388"/>
      <c r="W71" s="366"/>
      <c r="X71" s="366"/>
      <c r="Y71" s="366"/>
      <c r="Z71" s="366"/>
      <c r="AA71" s="389"/>
      <c r="AB71" s="389"/>
      <c r="AC71" s="367"/>
      <c r="AD71" s="390"/>
      <c r="AE71" s="367"/>
      <c r="AF71" s="367"/>
      <c r="AG71" s="367"/>
    </row>
    <row r="72" spans="1:33" s="184" customFormat="1" ht="15.75">
      <c r="A72" s="362">
        <f>'04'!A72</f>
        <v>8</v>
      </c>
      <c r="B72" s="363" t="str">
        <f>'04'!B72</f>
        <v>Phạm Văn Dũng</v>
      </c>
      <c r="C72" s="537">
        <f t="shared" si="32"/>
        <v>24162694</v>
      </c>
      <c r="D72" s="364">
        <v>13771102</v>
      </c>
      <c r="E72" s="364">
        <v>10391592</v>
      </c>
      <c r="F72" s="364">
        <v>4200337</v>
      </c>
      <c r="G72" s="364"/>
      <c r="H72" s="537">
        <f t="shared" si="33"/>
        <v>19962357</v>
      </c>
      <c r="I72" s="537">
        <f t="shared" si="34"/>
        <v>7890816</v>
      </c>
      <c r="J72" s="537">
        <f t="shared" si="35"/>
        <v>3149533</v>
      </c>
      <c r="K72" s="364">
        <v>3054920</v>
      </c>
      <c r="L72" s="364">
        <v>94613</v>
      </c>
      <c r="M72" s="364"/>
      <c r="N72" s="364">
        <v>4741283</v>
      </c>
      <c r="O72" s="364"/>
      <c r="P72" s="364"/>
      <c r="Q72" s="364">
        <v>10204842</v>
      </c>
      <c r="R72" s="364">
        <v>1838271</v>
      </c>
      <c r="S72" s="364">
        <v>28428</v>
      </c>
      <c r="T72" s="387">
        <f t="shared" si="13"/>
        <v>16812824</v>
      </c>
      <c r="U72" s="523">
        <f t="shared" si="14"/>
        <v>0.3991390750969228</v>
      </c>
      <c r="V72" s="388"/>
      <c r="W72" s="366"/>
      <c r="X72" s="366"/>
      <c r="Y72" s="366"/>
      <c r="Z72" s="366"/>
      <c r="AA72" s="389"/>
      <c r="AB72" s="389"/>
      <c r="AC72" s="367"/>
      <c r="AD72" s="390"/>
      <c r="AE72" s="367"/>
      <c r="AF72" s="367"/>
      <c r="AG72" s="367"/>
    </row>
    <row r="73" spans="1:33" s="184" customFormat="1" ht="15.75" customHeight="1">
      <c r="A73" s="343" t="str">
        <f>'04'!A73</f>
        <v>9</v>
      </c>
      <c r="B73" s="363" t="str">
        <f>'04'!B73</f>
        <v>Phạm Hoàng Sơn</v>
      </c>
      <c r="C73" s="387">
        <f>D73+E73</f>
        <v>16500403</v>
      </c>
      <c r="D73" s="257">
        <v>10506747</v>
      </c>
      <c r="E73" s="257">
        <v>5993656</v>
      </c>
      <c r="F73" s="257"/>
      <c r="G73" s="257"/>
      <c r="H73" s="387">
        <f aca="true" t="shared" si="36" ref="H73:H80">I73+Q73+R73+S73</f>
        <v>16500403</v>
      </c>
      <c r="I73" s="387">
        <f aca="true" t="shared" si="37" ref="I73:I80">SUM(J73,N73:P73)</f>
        <v>9796101</v>
      </c>
      <c r="J73" s="387">
        <f aca="true" t="shared" si="38" ref="J73:J80">SUM(K73:M73)</f>
        <v>366750</v>
      </c>
      <c r="K73" s="257">
        <v>366750</v>
      </c>
      <c r="L73" s="257"/>
      <c r="M73" s="257"/>
      <c r="N73" s="257">
        <v>9429351</v>
      </c>
      <c r="O73" s="257"/>
      <c r="P73" s="257"/>
      <c r="Q73" s="257">
        <v>6704302</v>
      </c>
      <c r="R73" s="257"/>
      <c r="S73" s="257"/>
      <c r="T73" s="387">
        <f t="shared" si="13"/>
        <v>16133653</v>
      </c>
      <c r="U73" s="523">
        <f t="shared" si="14"/>
        <v>0.037438364508491695</v>
      </c>
      <c r="V73" s="388"/>
      <c r="W73" s="366"/>
      <c r="X73" s="366"/>
      <c r="Y73" s="366"/>
      <c r="Z73" s="366"/>
      <c r="AA73" s="389"/>
      <c r="AB73" s="389"/>
      <c r="AC73" s="367"/>
      <c r="AD73" s="390"/>
      <c r="AE73" s="367"/>
      <c r="AF73" s="367"/>
      <c r="AG73" s="367"/>
    </row>
    <row r="74" spans="1:33" s="184" customFormat="1" ht="15.75">
      <c r="A74" s="343" t="str">
        <f>'04'!A74</f>
        <v>VIII</v>
      </c>
      <c r="B74" s="360" t="str">
        <f>'04'!B74</f>
        <v>H Tháp Mười</v>
      </c>
      <c r="C74" s="387">
        <f>SUM(C75:C81)</f>
        <v>108255857</v>
      </c>
      <c r="D74" s="387">
        <f>SUM(D75:D81)</f>
        <v>63824128</v>
      </c>
      <c r="E74" s="387">
        <f>SUM(E75:E81)</f>
        <v>44431729</v>
      </c>
      <c r="F74" s="387">
        <f>SUM(F75:F81)</f>
        <v>3113407</v>
      </c>
      <c r="G74" s="387">
        <f>SUM(G75:G81)</f>
        <v>0</v>
      </c>
      <c r="H74" s="387">
        <f t="shared" si="36"/>
        <v>105142450</v>
      </c>
      <c r="I74" s="387">
        <f t="shared" si="37"/>
        <v>75227868</v>
      </c>
      <c r="J74" s="387">
        <f t="shared" si="38"/>
        <v>13828492</v>
      </c>
      <c r="K74" s="387">
        <f aca="true" t="shared" si="39" ref="K74:S74">SUM(K75:K81)</f>
        <v>11676989</v>
      </c>
      <c r="L74" s="387">
        <f t="shared" si="39"/>
        <v>2151503</v>
      </c>
      <c r="M74" s="387">
        <f t="shared" si="39"/>
        <v>0</v>
      </c>
      <c r="N74" s="387">
        <f t="shared" si="39"/>
        <v>61357156</v>
      </c>
      <c r="O74" s="387">
        <f t="shared" si="39"/>
        <v>42220</v>
      </c>
      <c r="P74" s="387">
        <f t="shared" si="39"/>
        <v>0</v>
      </c>
      <c r="Q74" s="387">
        <f t="shared" si="39"/>
        <v>29174422</v>
      </c>
      <c r="R74" s="387">
        <f t="shared" si="39"/>
        <v>0</v>
      </c>
      <c r="S74" s="387">
        <f t="shared" si="39"/>
        <v>740160</v>
      </c>
      <c r="T74" s="387">
        <f t="shared" si="13"/>
        <v>91313958</v>
      </c>
      <c r="U74" s="523">
        <f t="shared" si="14"/>
        <v>0.18382139980359405</v>
      </c>
      <c r="V74" s="388"/>
      <c r="W74" s="366"/>
      <c r="X74" s="366"/>
      <c r="Y74" s="366"/>
      <c r="Z74" s="366"/>
      <c r="AA74" s="389"/>
      <c r="AB74" s="389"/>
      <c r="AC74" s="536"/>
      <c r="AD74" s="437"/>
      <c r="AE74" s="536"/>
      <c r="AF74" s="536"/>
      <c r="AG74" s="536"/>
    </row>
    <row r="75" spans="1:33" s="184" customFormat="1" ht="15.75">
      <c r="A75" s="362" t="str">
        <f>'04'!A75</f>
        <v>1</v>
      </c>
      <c r="B75" s="363" t="str">
        <f>'04'!B75</f>
        <v>Võ Hoàng Long</v>
      </c>
      <c r="C75" s="537">
        <f aca="true" t="shared" si="40" ref="C75:C80">D75+E75</f>
        <v>1301565</v>
      </c>
      <c r="D75" s="364">
        <v>1245306</v>
      </c>
      <c r="E75" s="364">
        <v>56259</v>
      </c>
      <c r="F75" s="364">
        <v>0</v>
      </c>
      <c r="G75" s="364"/>
      <c r="H75" s="537">
        <f t="shared" si="36"/>
        <v>1301565</v>
      </c>
      <c r="I75" s="537">
        <f t="shared" si="37"/>
        <v>832508</v>
      </c>
      <c r="J75" s="537">
        <f t="shared" si="38"/>
        <v>383590</v>
      </c>
      <c r="K75" s="364">
        <v>303590</v>
      </c>
      <c r="L75" s="364">
        <v>80000</v>
      </c>
      <c r="M75" s="364">
        <v>0</v>
      </c>
      <c r="N75" s="364">
        <v>448918</v>
      </c>
      <c r="O75" s="364">
        <v>0</v>
      </c>
      <c r="P75" s="364">
        <v>0</v>
      </c>
      <c r="Q75" s="364">
        <v>469057</v>
      </c>
      <c r="R75" s="364">
        <v>0</v>
      </c>
      <c r="S75" s="364">
        <v>0</v>
      </c>
      <c r="T75" s="387">
        <f t="shared" si="13"/>
        <v>917975</v>
      </c>
      <c r="U75" s="523">
        <f t="shared" si="14"/>
        <v>0.4607643410033297</v>
      </c>
      <c r="V75" s="388"/>
      <c r="W75" s="366"/>
      <c r="X75" s="366"/>
      <c r="Y75" s="366"/>
      <c r="Z75" s="366"/>
      <c r="AA75" s="389"/>
      <c r="AB75" s="389"/>
      <c r="AC75" s="367"/>
      <c r="AD75" s="390"/>
      <c r="AE75" s="367"/>
      <c r="AF75" s="367"/>
      <c r="AG75" s="367"/>
    </row>
    <row r="76" spans="1:33" s="184" customFormat="1" ht="15.75">
      <c r="A76" s="362" t="str">
        <f>'04'!A76</f>
        <v>2</v>
      </c>
      <c r="B76" s="363" t="str">
        <f>'04'!B76</f>
        <v>Trần Bửu Bé Tư</v>
      </c>
      <c r="C76" s="537">
        <f t="shared" si="40"/>
        <v>30072619</v>
      </c>
      <c r="D76" s="364">
        <v>16373310</v>
      </c>
      <c r="E76" s="364">
        <v>13699309</v>
      </c>
      <c r="F76" s="364">
        <v>11840</v>
      </c>
      <c r="G76" s="364"/>
      <c r="H76" s="537">
        <f t="shared" si="36"/>
        <v>30060779</v>
      </c>
      <c r="I76" s="537">
        <f t="shared" si="37"/>
        <v>19399373</v>
      </c>
      <c r="J76" s="537">
        <f t="shared" si="38"/>
        <v>2658455</v>
      </c>
      <c r="K76" s="364">
        <v>2658155</v>
      </c>
      <c r="L76" s="364">
        <v>300</v>
      </c>
      <c r="M76" s="364"/>
      <c r="N76" s="364">
        <v>16740918</v>
      </c>
      <c r="O76" s="364"/>
      <c r="P76" s="364"/>
      <c r="Q76" s="364">
        <v>10661406</v>
      </c>
      <c r="R76" s="364"/>
      <c r="S76" s="364"/>
      <c r="T76" s="387">
        <f t="shared" si="13"/>
        <v>27402324</v>
      </c>
      <c r="U76" s="523">
        <f t="shared" si="14"/>
        <v>0.13703819190444969</v>
      </c>
      <c r="V76" s="388"/>
      <c r="W76" s="366"/>
      <c r="X76" s="366"/>
      <c r="Y76" s="366"/>
      <c r="Z76" s="366"/>
      <c r="AA76" s="389"/>
      <c r="AB76" s="389"/>
      <c r="AC76" s="367"/>
      <c r="AD76" s="390"/>
      <c r="AE76" s="367"/>
      <c r="AF76" s="367"/>
      <c r="AG76" s="367"/>
    </row>
    <row r="77" spans="1:33" s="184" customFormat="1" ht="15.75">
      <c r="A77" s="362" t="str">
        <f>'04'!A77</f>
        <v>3</v>
      </c>
      <c r="B77" s="363" t="s">
        <v>440</v>
      </c>
      <c r="C77" s="537">
        <f t="shared" si="40"/>
        <v>24271184</v>
      </c>
      <c r="D77" s="364">
        <v>9875754</v>
      </c>
      <c r="E77" s="364">
        <v>14395430</v>
      </c>
      <c r="F77" s="364">
        <v>2155403</v>
      </c>
      <c r="G77" s="364"/>
      <c r="H77" s="537">
        <f t="shared" si="36"/>
        <v>22115781</v>
      </c>
      <c r="I77" s="537">
        <f t="shared" si="37"/>
        <v>16358307</v>
      </c>
      <c r="J77" s="537">
        <f t="shared" si="38"/>
        <v>3282810</v>
      </c>
      <c r="K77" s="364">
        <v>3209655</v>
      </c>
      <c r="L77" s="364">
        <v>73155</v>
      </c>
      <c r="M77" s="364"/>
      <c r="N77" s="364">
        <v>13075497</v>
      </c>
      <c r="O77" s="364"/>
      <c r="P77" s="364"/>
      <c r="Q77" s="364">
        <v>5757474</v>
      </c>
      <c r="R77" s="364"/>
      <c r="S77" s="364"/>
      <c r="T77" s="387">
        <f t="shared" si="13"/>
        <v>18832971</v>
      </c>
      <c r="U77" s="523">
        <f t="shared" si="14"/>
        <v>0.20068152529476307</v>
      </c>
      <c r="V77" s="388"/>
      <c r="W77" s="366"/>
      <c r="X77" s="366"/>
      <c r="Y77" s="366"/>
      <c r="Z77" s="366"/>
      <c r="AA77" s="389"/>
      <c r="AB77" s="389"/>
      <c r="AC77" s="367"/>
      <c r="AD77" s="390"/>
      <c r="AE77" s="367"/>
      <c r="AF77" s="367"/>
      <c r="AG77" s="367"/>
    </row>
    <row r="78" spans="1:33" s="184" customFormat="1" ht="15.75">
      <c r="A78" s="362" t="str">
        <f>'04'!A78</f>
        <v>4</v>
      </c>
      <c r="B78" s="363" t="s">
        <v>425</v>
      </c>
      <c r="C78" s="537">
        <f t="shared" si="40"/>
        <v>5847202</v>
      </c>
      <c r="D78" s="364">
        <v>3976774</v>
      </c>
      <c r="E78" s="364">
        <v>1870428</v>
      </c>
      <c r="F78" s="364">
        <v>26950</v>
      </c>
      <c r="G78" s="364"/>
      <c r="H78" s="537">
        <f t="shared" si="36"/>
        <v>5820252</v>
      </c>
      <c r="I78" s="537">
        <f t="shared" si="37"/>
        <v>4736361</v>
      </c>
      <c r="J78" s="537">
        <f t="shared" si="38"/>
        <v>1455327</v>
      </c>
      <c r="K78" s="364">
        <v>1384367</v>
      </c>
      <c r="L78" s="364">
        <v>70960</v>
      </c>
      <c r="M78" s="364"/>
      <c r="N78" s="364">
        <v>3238814</v>
      </c>
      <c r="O78" s="364">
        <v>42220</v>
      </c>
      <c r="P78" s="364"/>
      <c r="Q78" s="364">
        <v>1083891</v>
      </c>
      <c r="R78" s="364"/>
      <c r="S78" s="364"/>
      <c r="T78" s="387">
        <f t="shared" si="13"/>
        <v>4364925</v>
      </c>
      <c r="U78" s="523">
        <f t="shared" si="14"/>
        <v>0.30726690807563023</v>
      </c>
      <c r="V78" s="388"/>
      <c r="W78" s="366"/>
      <c r="X78" s="366"/>
      <c r="Y78" s="366"/>
      <c r="Z78" s="366"/>
      <c r="AA78" s="389"/>
      <c r="AB78" s="389"/>
      <c r="AC78" s="367"/>
      <c r="AD78" s="390"/>
      <c r="AE78" s="367"/>
      <c r="AF78" s="367"/>
      <c r="AG78" s="367"/>
    </row>
    <row r="79" spans="1:33" s="184" customFormat="1" ht="15.75">
      <c r="A79" s="362" t="str">
        <f>'04'!A79</f>
        <v>5</v>
      </c>
      <c r="B79" s="363" t="str">
        <f>'04'!B79</f>
        <v>Võ Y Khoa</v>
      </c>
      <c r="C79" s="537">
        <f t="shared" si="40"/>
        <v>14881174</v>
      </c>
      <c r="D79" s="364">
        <v>9929620</v>
      </c>
      <c r="E79" s="364">
        <v>4951554</v>
      </c>
      <c r="F79" s="364">
        <v>919214</v>
      </c>
      <c r="G79" s="364"/>
      <c r="H79" s="537">
        <f t="shared" si="36"/>
        <v>13961960</v>
      </c>
      <c r="I79" s="537">
        <f t="shared" si="37"/>
        <v>10456164</v>
      </c>
      <c r="J79" s="537">
        <f t="shared" si="38"/>
        <v>3031715</v>
      </c>
      <c r="K79" s="364">
        <v>1217135</v>
      </c>
      <c r="L79" s="364">
        <v>1814580</v>
      </c>
      <c r="M79" s="364"/>
      <c r="N79" s="364">
        <v>7424449</v>
      </c>
      <c r="O79" s="364"/>
      <c r="P79" s="364"/>
      <c r="Q79" s="364">
        <v>3505796</v>
      </c>
      <c r="R79" s="364"/>
      <c r="S79" s="364"/>
      <c r="T79" s="387">
        <f t="shared" si="13"/>
        <v>10930245</v>
      </c>
      <c r="U79" s="523">
        <f t="shared" si="14"/>
        <v>0.2899452418688154</v>
      </c>
      <c r="V79" s="388"/>
      <c r="W79" s="366"/>
      <c r="X79" s="366"/>
      <c r="Y79" s="366"/>
      <c r="Z79" s="366"/>
      <c r="AA79" s="389"/>
      <c r="AB79" s="389"/>
      <c r="AC79" s="367"/>
      <c r="AD79" s="390"/>
      <c r="AE79" s="367"/>
      <c r="AF79" s="367"/>
      <c r="AG79" s="367"/>
    </row>
    <row r="80" spans="1:33" s="184" customFormat="1" ht="15.75">
      <c r="A80" s="362" t="str">
        <f>'04'!A80</f>
        <v>6</v>
      </c>
      <c r="B80" s="363" t="str">
        <f>'04'!B80</f>
        <v>Nguyễn Thành Trung</v>
      </c>
      <c r="C80" s="537">
        <f t="shared" si="40"/>
        <v>31882113</v>
      </c>
      <c r="D80" s="364">
        <v>22423364</v>
      </c>
      <c r="E80" s="364">
        <v>9458749</v>
      </c>
      <c r="F80" s="364">
        <v>0</v>
      </c>
      <c r="G80" s="364"/>
      <c r="H80" s="537">
        <f t="shared" si="36"/>
        <v>31882113</v>
      </c>
      <c r="I80" s="537">
        <f t="shared" si="37"/>
        <v>23445155</v>
      </c>
      <c r="J80" s="537">
        <f t="shared" si="38"/>
        <v>3016595</v>
      </c>
      <c r="K80" s="364">
        <v>2904087</v>
      </c>
      <c r="L80" s="364">
        <v>112508</v>
      </c>
      <c r="M80" s="364">
        <v>0</v>
      </c>
      <c r="N80" s="364">
        <v>20428560</v>
      </c>
      <c r="O80" s="364">
        <v>0</v>
      </c>
      <c r="P80" s="364">
        <v>0</v>
      </c>
      <c r="Q80" s="364">
        <v>7696798</v>
      </c>
      <c r="R80" s="364">
        <v>0</v>
      </c>
      <c r="S80" s="364">
        <v>740160</v>
      </c>
      <c r="T80" s="387">
        <f t="shared" si="13"/>
        <v>28865518</v>
      </c>
      <c r="U80" s="523">
        <f t="shared" si="14"/>
        <v>0.1286660292926193</v>
      </c>
      <c r="V80" s="388"/>
      <c r="W80" s="366"/>
      <c r="X80" s="366"/>
      <c r="Y80" s="366"/>
      <c r="Z80" s="366"/>
      <c r="AA80" s="389"/>
      <c r="AB80" s="389"/>
      <c r="AC80" s="367"/>
      <c r="AD80" s="390"/>
      <c r="AE80" s="367"/>
      <c r="AF80" s="367"/>
      <c r="AG80" s="367"/>
    </row>
    <row r="81" spans="1:33" s="184" customFormat="1" ht="15.75">
      <c r="A81" s="343" t="str">
        <f>'04'!A81</f>
        <v>…</v>
      </c>
      <c r="B81" s="360">
        <f>'04'!B81</f>
        <v>0</v>
      </c>
      <c r="C81" s="387"/>
      <c r="D81" s="257"/>
      <c r="E81" s="344"/>
      <c r="F81" s="257"/>
      <c r="G81" s="257"/>
      <c r="H81" s="387"/>
      <c r="I81" s="387"/>
      <c r="J81" s="387"/>
      <c r="K81" s="257"/>
      <c r="L81" s="257"/>
      <c r="M81" s="257"/>
      <c r="N81" s="257"/>
      <c r="O81" s="257"/>
      <c r="P81" s="257"/>
      <c r="Q81" s="257"/>
      <c r="R81" s="257"/>
      <c r="S81" s="257"/>
      <c r="T81" s="387">
        <f t="shared" si="13"/>
        <v>0</v>
      </c>
      <c r="U81" s="523">
        <f t="shared" si="14"/>
      </c>
      <c r="V81" s="388"/>
      <c r="W81" s="366"/>
      <c r="X81" s="366"/>
      <c r="Y81" s="366"/>
      <c r="Z81" s="366"/>
      <c r="AA81" s="389"/>
      <c r="AB81" s="389"/>
      <c r="AC81" s="367"/>
      <c r="AD81" s="390"/>
      <c r="AE81" s="367"/>
      <c r="AF81" s="367"/>
      <c r="AG81" s="367"/>
    </row>
    <row r="82" spans="1:33" s="194" customFormat="1" ht="15.75" customHeight="1">
      <c r="A82" s="343" t="str">
        <f>'04'!A82</f>
        <v>IX</v>
      </c>
      <c r="B82" s="360" t="str">
        <f>'04'!B82</f>
        <v>H Châu Thành</v>
      </c>
      <c r="C82" s="387">
        <f>SUM(C83:C89)</f>
        <v>99884139</v>
      </c>
      <c r="D82" s="387">
        <f>SUM(D83:D89)</f>
        <v>66674997</v>
      </c>
      <c r="E82" s="387">
        <f>SUM(E83:E89)</f>
        <v>33209142</v>
      </c>
      <c r="F82" s="387">
        <f>SUM(F83:F89)</f>
        <v>104553</v>
      </c>
      <c r="G82" s="387">
        <f>SUM(G83:G89)</f>
        <v>0</v>
      </c>
      <c r="H82" s="387">
        <f aca="true" t="shared" si="41" ref="H82:H96">I82+Q82+R82+S82</f>
        <v>99779586</v>
      </c>
      <c r="I82" s="387">
        <f aca="true" t="shared" si="42" ref="I82:I96">SUM(J82,N82:P82)</f>
        <v>56263875</v>
      </c>
      <c r="J82" s="387">
        <f aca="true" t="shared" si="43" ref="J82:J96">SUM(K82:M82)</f>
        <v>18513604</v>
      </c>
      <c r="K82" s="387">
        <f aca="true" t="shared" si="44" ref="K82:S82">SUM(K83:K89)</f>
        <v>15331669</v>
      </c>
      <c r="L82" s="387">
        <f t="shared" si="44"/>
        <v>3181935</v>
      </c>
      <c r="M82" s="387">
        <f t="shared" si="44"/>
        <v>0</v>
      </c>
      <c r="N82" s="387">
        <f t="shared" si="44"/>
        <v>37750271</v>
      </c>
      <c r="O82" s="387">
        <f t="shared" si="44"/>
        <v>0</v>
      </c>
      <c r="P82" s="387">
        <f t="shared" si="44"/>
        <v>0</v>
      </c>
      <c r="Q82" s="387">
        <f t="shared" si="44"/>
        <v>42622916</v>
      </c>
      <c r="R82" s="387">
        <f t="shared" si="44"/>
        <v>119982</v>
      </c>
      <c r="S82" s="387">
        <f t="shared" si="44"/>
        <v>772813</v>
      </c>
      <c r="T82" s="387">
        <f t="shared" si="13"/>
        <v>81265982</v>
      </c>
      <c r="U82" s="523">
        <f t="shared" si="14"/>
        <v>0.329049572216631</v>
      </c>
      <c r="V82" s="388"/>
      <c r="W82" s="534"/>
      <c r="X82" s="534"/>
      <c r="Y82" s="534"/>
      <c r="Z82" s="534"/>
      <c r="AA82" s="389"/>
      <c r="AB82" s="389"/>
      <c r="AC82" s="535"/>
      <c r="AD82" s="437"/>
      <c r="AE82" s="535"/>
      <c r="AF82" s="535"/>
      <c r="AG82" s="535"/>
    </row>
    <row r="83" spans="1:33" s="184" customFormat="1" ht="15.75" customHeight="1">
      <c r="A83" s="362" t="str">
        <f>'04'!A83</f>
        <v>1</v>
      </c>
      <c r="B83" s="363" t="str">
        <f>'04'!B83</f>
        <v>Nguyễn Tấn Thái</v>
      </c>
      <c r="C83" s="537">
        <f aca="true" t="shared" si="45" ref="C83:C89">D83+E83</f>
        <v>27595032</v>
      </c>
      <c r="D83" s="364">
        <v>16325303</v>
      </c>
      <c r="E83" s="364">
        <v>11269729</v>
      </c>
      <c r="F83" s="364">
        <v>45400</v>
      </c>
      <c r="G83" s="364"/>
      <c r="H83" s="537">
        <f t="shared" si="41"/>
        <v>27549632</v>
      </c>
      <c r="I83" s="537">
        <f t="shared" si="42"/>
        <v>15656560</v>
      </c>
      <c r="J83" s="537">
        <f t="shared" si="43"/>
        <v>3571843</v>
      </c>
      <c r="K83" s="364">
        <v>3444607</v>
      </c>
      <c r="L83" s="364">
        <v>127236</v>
      </c>
      <c r="M83" s="364">
        <v>0</v>
      </c>
      <c r="N83" s="364">
        <v>12084717</v>
      </c>
      <c r="O83" s="364">
        <v>0</v>
      </c>
      <c r="P83" s="364">
        <v>0</v>
      </c>
      <c r="Q83" s="364">
        <v>11893072</v>
      </c>
      <c r="R83" s="364">
        <v>0</v>
      </c>
      <c r="S83" s="364">
        <v>0</v>
      </c>
      <c r="T83" s="387">
        <f t="shared" si="13"/>
        <v>23977789</v>
      </c>
      <c r="U83" s="523">
        <f t="shared" si="14"/>
        <v>0.2281371514560031</v>
      </c>
      <c r="V83" s="388"/>
      <c r="W83" s="366"/>
      <c r="X83" s="366"/>
      <c r="Y83" s="366"/>
      <c r="Z83" s="366"/>
      <c r="AA83" s="389"/>
      <c r="AB83" s="389"/>
      <c r="AC83" s="367"/>
      <c r="AD83" s="390"/>
      <c r="AE83" s="367"/>
      <c r="AF83" s="367"/>
      <c r="AG83" s="367"/>
    </row>
    <row r="84" spans="1:33" s="184" customFormat="1" ht="15.75" customHeight="1">
      <c r="A84" s="362" t="str">
        <f>'04'!A84</f>
        <v>2</v>
      </c>
      <c r="B84" s="363" t="str">
        <f>'04'!B84</f>
        <v>Lê Thanh Giang</v>
      </c>
      <c r="C84" s="537">
        <f t="shared" si="45"/>
        <v>2400</v>
      </c>
      <c r="D84" s="364">
        <v>0</v>
      </c>
      <c r="E84" s="364">
        <v>2400</v>
      </c>
      <c r="F84" s="364">
        <v>0</v>
      </c>
      <c r="G84" s="364"/>
      <c r="H84" s="537">
        <f t="shared" si="41"/>
        <v>2400</v>
      </c>
      <c r="I84" s="537">
        <f t="shared" si="42"/>
        <v>2400</v>
      </c>
      <c r="J84" s="537">
        <f t="shared" si="43"/>
        <v>2400</v>
      </c>
      <c r="K84" s="364">
        <v>2400</v>
      </c>
      <c r="L84" s="364">
        <v>0</v>
      </c>
      <c r="M84" s="364">
        <v>0</v>
      </c>
      <c r="N84" s="364">
        <v>0</v>
      </c>
      <c r="O84" s="364">
        <v>0</v>
      </c>
      <c r="P84" s="364">
        <v>0</v>
      </c>
      <c r="Q84" s="364">
        <v>0</v>
      </c>
      <c r="R84" s="364">
        <v>0</v>
      </c>
      <c r="S84" s="364">
        <v>0</v>
      </c>
      <c r="T84" s="387">
        <f t="shared" si="13"/>
        <v>0</v>
      </c>
      <c r="U84" s="523">
        <f t="shared" si="14"/>
        <v>1</v>
      </c>
      <c r="V84" s="388"/>
      <c r="W84" s="366"/>
      <c r="X84" s="366"/>
      <c r="Y84" s="366"/>
      <c r="Z84" s="366"/>
      <c r="AA84" s="389"/>
      <c r="AB84" s="389"/>
      <c r="AC84" s="367"/>
      <c r="AD84" s="390"/>
      <c r="AE84" s="367"/>
      <c r="AF84" s="367"/>
      <c r="AG84" s="367"/>
    </row>
    <row r="85" spans="1:33" s="184" customFormat="1" ht="15.75" customHeight="1">
      <c r="A85" s="362" t="str">
        <f>'04'!A85</f>
        <v>3</v>
      </c>
      <c r="B85" s="363" t="str">
        <f>'04'!B85</f>
        <v>Võ Hồng Đào</v>
      </c>
      <c r="C85" s="537">
        <f t="shared" si="45"/>
        <v>22230058</v>
      </c>
      <c r="D85" s="364">
        <v>18374623</v>
      </c>
      <c r="E85" s="364">
        <v>3855435</v>
      </c>
      <c r="F85" s="364">
        <v>200</v>
      </c>
      <c r="G85" s="364"/>
      <c r="H85" s="537">
        <f t="shared" si="41"/>
        <v>22229858</v>
      </c>
      <c r="I85" s="537">
        <f t="shared" si="42"/>
        <v>10481529</v>
      </c>
      <c r="J85" s="537">
        <f t="shared" si="43"/>
        <v>4796454</v>
      </c>
      <c r="K85" s="364">
        <v>2920076</v>
      </c>
      <c r="L85" s="364">
        <v>1876378</v>
      </c>
      <c r="M85" s="364">
        <v>0</v>
      </c>
      <c r="N85" s="364">
        <v>5685075</v>
      </c>
      <c r="O85" s="364">
        <v>0</v>
      </c>
      <c r="P85" s="364">
        <v>0</v>
      </c>
      <c r="Q85" s="364">
        <v>11545294</v>
      </c>
      <c r="R85" s="364">
        <v>0</v>
      </c>
      <c r="S85" s="364">
        <v>203035</v>
      </c>
      <c r="T85" s="387">
        <f t="shared" si="13"/>
        <v>17433404</v>
      </c>
      <c r="U85" s="523">
        <f t="shared" si="14"/>
        <v>0.45761014447415066</v>
      </c>
      <c r="V85" s="388"/>
      <c r="W85" s="366"/>
      <c r="X85" s="366"/>
      <c r="Y85" s="366"/>
      <c r="Z85" s="366"/>
      <c r="AA85" s="389"/>
      <c r="AB85" s="389"/>
      <c r="AC85" s="367"/>
      <c r="AD85" s="390"/>
      <c r="AE85" s="367"/>
      <c r="AF85" s="367"/>
      <c r="AG85" s="367"/>
    </row>
    <row r="86" spans="1:33" s="184" customFormat="1" ht="15.75" customHeight="1">
      <c r="A86" s="362" t="str">
        <f>'04'!A86</f>
        <v>4</v>
      </c>
      <c r="B86" s="363" t="str">
        <f>'04'!B86</f>
        <v>Phạm Minh Phúc</v>
      </c>
      <c r="C86" s="537">
        <f t="shared" si="45"/>
        <v>30697787</v>
      </c>
      <c r="D86" s="364">
        <v>18796473</v>
      </c>
      <c r="E86" s="364">
        <v>11901314</v>
      </c>
      <c r="F86" s="364">
        <v>49350</v>
      </c>
      <c r="G86" s="364"/>
      <c r="H86" s="537">
        <f t="shared" si="41"/>
        <v>30648437</v>
      </c>
      <c r="I86" s="537">
        <f t="shared" si="42"/>
        <v>18082566</v>
      </c>
      <c r="J86" s="537">
        <f t="shared" si="43"/>
        <v>4932861</v>
      </c>
      <c r="K86" s="364">
        <v>4194942</v>
      </c>
      <c r="L86" s="364">
        <v>737919</v>
      </c>
      <c r="M86" s="364">
        <v>0</v>
      </c>
      <c r="N86" s="364">
        <v>13149705</v>
      </c>
      <c r="O86" s="364">
        <v>0</v>
      </c>
      <c r="P86" s="364">
        <v>0</v>
      </c>
      <c r="Q86" s="364">
        <v>11876111</v>
      </c>
      <c r="R86" s="364">
        <v>119982</v>
      </c>
      <c r="S86" s="364">
        <v>569778</v>
      </c>
      <c r="T86" s="387">
        <f aca="true" t="shared" si="46" ref="T86:T113">SUM(N86:S86)</f>
        <v>25715576</v>
      </c>
      <c r="U86" s="523">
        <f aca="true" t="shared" si="47" ref="U86:U113">IF(I86&lt;&gt;0,J86/I86,"")</f>
        <v>0.2727965157157452</v>
      </c>
      <c r="V86" s="388"/>
      <c r="W86" s="366"/>
      <c r="X86" s="366"/>
      <c r="Y86" s="366"/>
      <c r="Z86" s="366"/>
      <c r="AA86" s="389"/>
      <c r="AB86" s="389"/>
      <c r="AC86" s="367"/>
      <c r="AD86" s="390"/>
      <c r="AE86" s="367"/>
      <c r="AF86" s="367"/>
      <c r="AG86" s="367"/>
    </row>
    <row r="87" spans="1:33" s="184" customFormat="1" ht="15.75" customHeight="1">
      <c r="A87" s="362" t="str">
        <f>'04'!A87</f>
        <v>5</v>
      </c>
      <c r="B87" s="363" t="str">
        <f>'04'!B87</f>
        <v>Huỳnh Anh Tuấn</v>
      </c>
      <c r="C87" s="537">
        <f t="shared" si="45"/>
        <v>11979412</v>
      </c>
      <c r="D87" s="364">
        <v>8168104</v>
      </c>
      <c r="E87" s="364">
        <v>3811308</v>
      </c>
      <c r="F87" s="364">
        <v>602</v>
      </c>
      <c r="G87" s="364"/>
      <c r="H87" s="537">
        <f t="shared" si="41"/>
        <v>11978810</v>
      </c>
      <c r="I87" s="537">
        <f t="shared" si="42"/>
        <v>6921578</v>
      </c>
      <c r="J87" s="537">
        <f t="shared" si="43"/>
        <v>2713056</v>
      </c>
      <c r="K87" s="364">
        <v>2624780</v>
      </c>
      <c r="L87" s="364">
        <v>88276</v>
      </c>
      <c r="M87" s="364">
        <v>0</v>
      </c>
      <c r="N87" s="364">
        <v>4208522</v>
      </c>
      <c r="O87" s="364">
        <v>0</v>
      </c>
      <c r="P87" s="364">
        <v>0</v>
      </c>
      <c r="Q87" s="364">
        <v>5057232</v>
      </c>
      <c r="R87" s="364">
        <v>0</v>
      </c>
      <c r="S87" s="364">
        <v>0</v>
      </c>
      <c r="T87" s="387">
        <f t="shared" si="46"/>
        <v>9265754</v>
      </c>
      <c r="U87" s="523">
        <f t="shared" si="47"/>
        <v>0.39197073268552346</v>
      </c>
      <c r="V87" s="388"/>
      <c r="W87" s="366"/>
      <c r="X87" s="366"/>
      <c r="Y87" s="366"/>
      <c r="Z87" s="366"/>
      <c r="AA87" s="389"/>
      <c r="AB87" s="389"/>
      <c r="AC87" s="367"/>
      <c r="AD87" s="390"/>
      <c r="AE87" s="367"/>
      <c r="AF87" s="367"/>
      <c r="AG87" s="367"/>
    </row>
    <row r="88" spans="1:33" s="184" customFormat="1" ht="15.75">
      <c r="A88" s="362" t="str">
        <f>'04'!A88</f>
        <v>6</v>
      </c>
      <c r="B88" s="363" t="str">
        <f>'04'!B88</f>
        <v>Trần Trí Hiếu</v>
      </c>
      <c r="C88" s="537">
        <f t="shared" si="45"/>
        <v>7379450</v>
      </c>
      <c r="D88" s="364">
        <v>5010494</v>
      </c>
      <c r="E88" s="364">
        <v>2368956</v>
      </c>
      <c r="F88" s="364">
        <v>9001</v>
      </c>
      <c r="G88" s="364"/>
      <c r="H88" s="537">
        <f t="shared" si="41"/>
        <v>7370449</v>
      </c>
      <c r="I88" s="537">
        <f t="shared" si="42"/>
        <v>5119242</v>
      </c>
      <c r="J88" s="537">
        <f t="shared" si="43"/>
        <v>2496990</v>
      </c>
      <c r="K88" s="364">
        <v>2144864</v>
      </c>
      <c r="L88" s="364">
        <v>352126</v>
      </c>
      <c r="M88" s="364">
        <v>0</v>
      </c>
      <c r="N88" s="364">
        <v>2622252</v>
      </c>
      <c r="O88" s="364">
        <v>0</v>
      </c>
      <c r="P88" s="364">
        <v>0</v>
      </c>
      <c r="Q88" s="364">
        <v>2251207</v>
      </c>
      <c r="R88" s="364">
        <v>0</v>
      </c>
      <c r="S88" s="364">
        <v>0</v>
      </c>
      <c r="T88" s="387">
        <f t="shared" si="46"/>
        <v>4873459</v>
      </c>
      <c r="U88" s="523">
        <f t="shared" si="47"/>
        <v>0.4877655715435996</v>
      </c>
      <c r="V88" s="388"/>
      <c r="W88" s="366"/>
      <c r="X88" s="366"/>
      <c r="Y88" s="366"/>
      <c r="Z88" s="366"/>
      <c r="AA88" s="389"/>
      <c r="AB88" s="389"/>
      <c r="AC88" s="367"/>
      <c r="AD88" s="390"/>
      <c r="AE88" s="367"/>
      <c r="AF88" s="367"/>
      <c r="AG88" s="367"/>
    </row>
    <row r="89" spans="1:33" s="184" customFormat="1" ht="15.75" customHeight="1">
      <c r="A89" s="343" t="str">
        <f>'04'!A89</f>
        <v>…</v>
      </c>
      <c r="B89" s="360" t="str">
        <f>'04'!B89</f>
        <v>….</v>
      </c>
      <c r="C89" s="387">
        <f t="shared" si="45"/>
        <v>0</v>
      </c>
      <c r="D89" s="257"/>
      <c r="E89" s="257"/>
      <c r="F89" s="257"/>
      <c r="G89" s="257"/>
      <c r="H89" s="387">
        <f t="shared" si="41"/>
        <v>0</v>
      </c>
      <c r="I89" s="387">
        <f t="shared" si="42"/>
        <v>0</v>
      </c>
      <c r="J89" s="387">
        <f t="shared" si="43"/>
        <v>0</v>
      </c>
      <c r="K89" s="257"/>
      <c r="L89" s="257"/>
      <c r="M89" s="257"/>
      <c r="N89" s="257"/>
      <c r="O89" s="257"/>
      <c r="P89" s="257"/>
      <c r="Q89" s="257"/>
      <c r="R89" s="257"/>
      <c r="S89" s="257"/>
      <c r="T89" s="387">
        <f t="shared" si="46"/>
        <v>0</v>
      </c>
      <c r="U89" s="523">
        <f t="shared" si="47"/>
      </c>
      <c r="V89" s="388"/>
      <c r="W89" s="366"/>
      <c r="X89" s="366"/>
      <c r="Y89" s="366"/>
      <c r="Z89" s="366"/>
      <c r="AA89" s="389"/>
      <c r="AB89" s="389"/>
      <c r="AC89" s="367"/>
      <c r="AD89" s="390"/>
      <c r="AE89" s="367"/>
      <c r="AF89" s="367"/>
      <c r="AG89" s="367"/>
    </row>
    <row r="90" spans="1:33" s="184" customFormat="1" ht="15.75">
      <c r="A90" s="343" t="str">
        <f>'04'!A90</f>
        <v>X</v>
      </c>
      <c r="B90" s="360" t="str">
        <f>'04'!B90</f>
        <v>TP Sa Đéc</v>
      </c>
      <c r="C90" s="387">
        <f>SUM(C91:C97)</f>
        <v>260051943</v>
      </c>
      <c r="D90" s="387">
        <f>SUM(D91:D97)</f>
        <v>206398721</v>
      </c>
      <c r="E90" s="387">
        <f>SUM(E91:E97)</f>
        <v>53653222</v>
      </c>
      <c r="F90" s="387">
        <f>SUM(F91:F97)</f>
        <v>16483238</v>
      </c>
      <c r="G90" s="387">
        <f>SUM(G91:G97)</f>
        <v>0</v>
      </c>
      <c r="H90" s="387">
        <f t="shared" si="41"/>
        <v>243568705</v>
      </c>
      <c r="I90" s="387">
        <f t="shared" si="42"/>
        <v>73319152</v>
      </c>
      <c r="J90" s="387">
        <f t="shared" si="43"/>
        <v>42838686</v>
      </c>
      <c r="K90" s="387">
        <f aca="true" t="shared" si="48" ref="K90:S90">SUM(K91:K97)</f>
        <v>40955372</v>
      </c>
      <c r="L90" s="387">
        <f t="shared" si="48"/>
        <v>1807786</v>
      </c>
      <c r="M90" s="387">
        <f t="shared" si="48"/>
        <v>75528</v>
      </c>
      <c r="N90" s="387">
        <f t="shared" si="48"/>
        <v>30040970</v>
      </c>
      <c r="O90" s="387">
        <f t="shared" si="48"/>
        <v>114000</v>
      </c>
      <c r="P90" s="387">
        <f t="shared" si="48"/>
        <v>325496</v>
      </c>
      <c r="Q90" s="387">
        <f t="shared" si="48"/>
        <v>165779334</v>
      </c>
      <c r="R90" s="387">
        <f t="shared" si="48"/>
        <v>3593712</v>
      </c>
      <c r="S90" s="387">
        <f t="shared" si="48"/>
        <v>876507</v>
      </c>
      <c r="T90" s="387">
        <f t="shared" si="46"/>
        <v>200730019</v>
      </c>
      <c r="U90" s="523">
        <f t="shared" si="47"/>
        <v>0.584276888527025</v>
      </c>
      <c r="V90" s="388"/>
      <c r="W90" s="366"/>
      <c r="X90" s="366"/>
      <c r="Y90" s="366"/>
      <c r="Z90" s="366"/>
      <c r="AA90" s="389"/>
      <c r="AB90" s="389"/>
      <c r="AC90" s="536"/>
      <c r="AD90" s="437"/>
      <c r="AE90" s="536"/>
      <c r="AF90" s="536"/>
      <c r="AG90" s="536"/>
    </row>
    <row r="91" spans="1:33" s="184" customFormat="1" ht="15.75">
      <c r="A91" s="362">
        <f>'04'!A91</f>
        <v>1</v>
      </c>
      <c r="B91" s="363" t="str">
        <f>'04'!B91</f>
        <v>Bùi Thị Ngọc Kiều</v>
      </c>
      <c r="C91" s="537">
        <f aca="true" t="shared" si="49" ref="C91:C96">D91+E91</f>
        <v>145554</v>
      </c>
      <c r="D91" s="364">
        <v>57470</v>
      </c>
      <c r="E91" s="364">
        <v>88084</v>
      </c>
      <c r="F91" s="364">
        <v>0</v>
      </c>
      <c r="G91" s="364"/>
      <c r="H91" s="537">
        <f t="shared" si="41"/>
        <v>145554</v>
      </c>
      <c r="I91" s="537">
        <f t="shared" si="42"/>
        <v>88084</v>
      </c>
      <c r="J91" s="537">
        <f t="shared" si="43"/>
        <v>88084</v>
      </c>
      <c r="K91" s="538">
        <v>88084</v>
      </c>
      <c r="L91" s="538">
        <v>0</v>
      </c>
      <c r="M91" s="538">
        <v>0</v>
      </c>
      <c r="N91" s="538">
        <v>0</v>
      </c>
      <c r="O91" s="538">
        <v>0</v>
      </c>
      <c r="P91" s="538">
        <v>0</v>
      </c>
      <c r="Q91" s="538">
        <v>57470</v>
      </c>
      <c r="R91" s="538">
        <v>0</v>
      </c>
      <c r="S91" s="538">
        <v>0</v>
      </c>
      <c r="T91" s="387">
        <f t="shared" si="46"/>
        <v>57470</v>
      </c>
      <c r="U91" s="523">
        <f t="shared" si="47"/>
        <v>1</v>
      </c>
      <c r="V91" s="388"/>
      <c r="W91" s="366"/>
      <c r="X91" s="366"/>
      <c r="Y91" s="366"/>
      <c r="Z91" s="366"/>
      <c r="AA91" s="389"/>
      <c r="AB91" s="389"/>
      <c r="AC91" s="367"/>
      <c r="AD91" s="390"/>
      <c r="AE91" s="367"/>
      <c r="AF91" s="367"/>
      <c r="AG91" s="367"/>
    </row>
    <row r="92" spans="1:33" s="184" customFormat="1" ht="15.75">
      <c r="A92" s="362">
        <f>'04'!A92</f>
        <v>2</v>
      </c>
      <c r="B92" s="363" t="str">
        <f>'04'!B92</f>
        <v>Lê Văn Thạnh</v>
      </c>
      <c r="C92" s="537">
        <f t="shared" si="49"/>
        <v>123031500</v>
      </c>
      <c r="D92" s="364">
        <v>114171902</v>
      </c>
      <c r="E92" s="364">
        <v>8859598</v>
      </c>
      <c r="F92" s="364">
        <v>200</v>
      </c>
      <c r="G92" s="364"/>
      <c r="H92" s="537">
        <f t="shared" si="41"/>
        <v>123031300</v>
      </c>
      <c r="I92" s="537">
        <f t="shared" si="42"/>
        <v>26602390</v>
      </c>
      <c r="J92" s="537">
        <f t="shared" si="43"/>
        <v>17293173</v>
      </c>
      <c r="K92" s="538">
        <v>17219936</v>
      </c>
      <c r="L92" s="538">
        <v>4126</v>
      </c>
      <c r="M92" s="538">
        <v>69111</v>
      </c>
      <c r="N92" s="538">
        <v>9309217</v>
      </c>
      <c r="O92" s="538">
        <v>0</v>
      </c>
      <c r="P92" s="538">
        <v>0</v>
      </c>
      <c r="Q92" s="538">
        <v>96424910</v>
      </c>
      <c r="R92" s="538">
        <v>4000</v>
      </c>
      <c r="S92" s="538">
        <v>0</v>
      </c>
      <c r="T92" s="387">
        <f t="shared" si="46"/>
        <v>105738127</v>
      </c>
      <c r="U92" s="523">
        <f t="shared" si="47"/>
        <v>0.6500608779887822</v>
      </c>
      <c r="V92" s="388"/>
      <c r="W92" s="366"/>
      <c r="X92" s="366"/>
      <c r="Y92" s="366"/>
      <c r="Z92" s="366"/>
      <c r="AA92" s="389"/>
      <c r="AB92" s="389"/>
      <c r="AC92" s="367"/>
      <c r="AD92" s="390"/>
      <c r="AE92" s="367"/>
      <c r="AF92" s="367"/>
      <c r="AG92" s="367"/>
    </row>
    <row r="93" spans="1:33" s="184" customFormat="1" ht="15.75">
      <c r="A93" s="362">
        <f>'04'!A93</f>
        <v>3</v>
      </c>
      <c r="B93" s="363" t="str">
        <f>'04'!B93</f>
        <v>Trương Quốc Trung</v>
      </c>
      <c r="C93" s="537">
        <f t="shared" si="49"/>
        <v>46801968</v>
      </c>
      <c r="D93" s="364">
        <v>39120519</v>
      </c>
      <c r="E93" s="364">
        <v>7681449</v>
      </c>
      <c r="F93" s="364">
        <v>14765</v>
      </c>
      <c r="G93" s="364"/>
      <c r="H93" s="537">
        <f t="shared" si="41"/>
        <v>46787203</v>
      </c>
      <c r="I93" s="537">
        <f t="shared" si="42"/>
        <v>11857146</v>
      </c>
      <c r="J93" s="537">
        <f t="shared" si="43"/>
        <v>4658649</v>
      </c>
      <c r="K93" s="538">
        <v>3543736</v>
      </c>
      <c r="L93" s="538">
        <v>1108496</v>
      </c>
      <c r="M93" s="538">
        <v>6417</v>
      </c>
      <c r="N93" s="538">
        <v>7198497</v>
      </c>
      <c r="O93" s="538">
        <v>0</v>
      </c>
      <c r="P93" s="538">
        <v>0</v>
      </c>
      <c r="Q93" s="538">
        <v>34639301</v>
      </c>
      <c r="R93" s="538">
        <v>0</v>
      </c>
      <c r="S93" s="538">
        <v>290756</v>
      </c>
      <c r="T93" s="387">
        <f t="shared" si="46"/>
        <v>42128554</v>
      </c>
      <c r="U93" s="523">
        <f t="shared" si="47"/>
        <v>0.39289800429209526</v>
      </c>
      <c r="V93" s="388"/>
      <c r="W93" s="366"/>
      <c r="X93" s="366"/>
      <c r="Y93" s="366"/>
      <c r="Z93" s="366"/>
      <c r="AA93" s="389"/>
      <c r="AB93" s="389"/>
      <c r="AC93" s="367"/>
      <c r="AD93" s="390"/>
      <c r="AE93" s="367"/>
      <c r="AF93" s="367"/>
      <c r="AG93" s="367"/>
    </row>
    <row r="94" spans="1:33" s="184" customFormat="1" ht="15.75">
      <c r="A94" s="362">
        <f>'04'!A94</f>
        <v>4</v>
      </c>
      <c r="B94" s="363" t="str">
        <f>'04'!B94</f>
        <v>Đỗ Hữu Tuấn</v>
      </c>
      <c r="C94" s="537">
        <f t="shared" si="49"/>
        <v>51496898</v>
      </c>
      <c r="D94" s="364">
        <v>30609085</v>
      </c>
      <c r="E94" s="364">
        <v>20887813</v>
      </c>
      <c r="F94" s="364">
        <v>15752392</v>
      </c>
      <c r="G94" s="364"/>
      <c r="H94" s="537">
        <f t="shared" si="41"/>
        <v>35744506</v>
      </c>
      <c r="I94" s="537">
        <f t="shared" si="42"/>
        <v>11953498</v>
      </c>
      <c r="J94" s="537">
        <f t="shared" si="43"/>
        <v>10160530</v>
      </c>
      <c r="K94" s="538">
        <v>10072115</v>
      </c>
      <c r="L94" s="538">
        <v>88415</v>
      </c>
      <c r="M94" s="538">
        <v>0</v>
      </c>
      <c r="N94" s="538">
        <v>1678968</v>
      </c>
      <c r="O94" s="538">
        <v>114000</v>
      </c>
      <c r="P94" s="538">
        <v>0</v>
      </c>
      <c r="Q94" s="538">
        <v>21701296</v>
      </c>
      <c r="R94" s="538">
        <v>2089712</v>
      </c>
      <c r="S94" s="538">
        <v>0</v>
      </c>
      <c r="T94" s="387">
        <f t="shared" si="46"/>
        <v>25583976</v>
      </c>
      <c r="U94" s="523">
        <f t="shared" si="47"/>
        <v>0.8500047433813934</v>
      </c>
      <c r="V94" s="388"/>
      <c r="W94" s="366"/>
      <c r="X94" s="366"/>
      <c r="Y94" s="366"/>
      <c r="Z94" s="366"/>
      <c r="AA94" s="389"/>
      <c r="AB94" s="389"/>
      <c r="AC94" s="367"/>
      <c r="AD94" s="390"/>
      <c r="AE94" s="367"/>
      <c r="AF94" s="367"/>
      <c r="AG94" s="367"/>
    </row>
    <row r="95" spans="1:33" s="184" customFormat="1" ht="15.75">
      <c r="A95" s="362">
        <f>'04'!A95</f>
        <v>5</v>
      </c>
      <c r="B95" s="363" t="str">
        <f>'04'!B95</f>
        <v>Võ Thanh Vân</v>
      </c>
      <c r="C95" s="537">
        <f t="shared" si="49"/>
        <v>26328271</v>
      </c>
      <c r="D95" s="364">
        <v>18667944</v>
      </c>
      <c r="E95" s="364">
        <v>7660327</v>
      </c>
      <c r="F95" s="364">
        <v>200</v>
      </c>
      <c r="G95" s="364"/>
      <c r="H95" s="537">
        <f t="shared" si="41"/>
        <v>26328071</v>
      </c>
      <c r="I95" s="537">
        <f t="shared" si="42"/>
        <v>15151059</v>
      </c>
      <c r="J95" s="537">
        <f t="shared" si="43"/>
        <v>6197796</v>
      </c>
      <c r="K95" s="538">
        <v>5592937</v>
      </c>
      <c r="L95" s="538">
        <v>604859</v>
      </c>
      <c r="M95" s="538">
        <v>0</v>
      </c>
      <c r="N95" s="538">
        <v>8953263</v>
      </c>
      <c r="O95" s="538">
        <v>0</v>
      </c>
      <c r="P95" s="538">
        <v>0</v>
      </c>
      <c r="Q95" s="538">
        <v>9091261</v>
      </c>
      <c r="R95" s="538">
        <v>1500000</v>
      </c>
      <c r="S95" s="538">
        <v>585751</v>
      </c>
      <c r="T95" s="387">
        <f t="shared" si="46"/>
        <v>20130275</v>
      </c>
      <c r="U95" s="523">
        <f t="shared" si="47"/>
        <v>0.40906685136662724</v>
      </c>
      <c r="V95" s="388"/>
      <c r="W95" s="366"/>
      <c r="X95" s="366"/>
      <c r="Y95" s="366"/>
      <c r="Z95" s="366"/>
      <c r="AA95" s="389"/>
      <c r="AB95" s="389"/>
      <c r="AC95" s="367"/>
      <c r="AD95" s="390"/>
      <c r="AE95" s="367"/>
      <c r="AF95" s="367"/>
      <c r="AG95" s="367"/>
    </row>
    <row r="96" spans="1:33" s="184" customFormat="1" ht="15.75">
      <c r="A96" s="362">
        <f>'04'!A96</f>
        <v>6</v>
      </c>
      <c r="B96" s="363" t="str">
        <f>'04'!B96</f>
        <v> Lê Thị Thanh Xuân</v>
      </c>
      <c r="C96" s="537">
        <f t="shared" si="49"/>
        <v>12247752</v>
      </c>
      <c r="D96" s="364">
        <v>3771801</v>
      </c>
      <c r="E96" s="364">
        <v>8475951</v>
      </c>
      <c r="F96" s="364">
        <v>715681</v>
      </c>
      <c r="G96" s="364"/>
      <c r="H96" s="537">
        <f t="shared" si="41"/>
        <v>11532071</v>
      </c>
      <c r="I96" s="537">
        <f t="shared" si="42"/>
        <v>7666975</v>
      </c>
      <c r="J96" s="537">
        <f t="shared" si="43"/>
        <v>4440454</v>
      </c>
      <c r="K96" s="538">
        <v>4438564</v>
      </c>
      <c r="L96" s="538">
        <v>1890</v>
      </c>
      <c r="M96" s="538">
        <v>0</v>
      </c>
      <c r="N96" s="538">
        <v>2901025</v>
      </c>
      <c r="O96" s="538">
        <v>0</v>
      </c>
      <c r="P96" s="538">
        <v>325496</v>
      </c>
      <c r="Q96" s="538">
        <v>3865096</v>
      </c>
      <c r="R96" s="538">
        <v>0</v>
      </c>
      <c r="S96" s="538">
        <v>0</v>
      </c>
      <c r="T96" s="387">
        <f t="shared" si="46"/>
        <v>7091617</v>
      </c>
      <c r="U96" s="523">
        <f t="shared" si="47"/>
        <v>0.5791663596137981</v>
      </c>
      <c r="V96" s="388"/>
      <c r="W96" s="366"/>
      <c r="X96" s="366"/>
      <c r="Y96" s="366"/>
      <c r="Z96" s="366"/>
      <c r="AA96" s="389"/>
      <c r="AB96" s="389"/>
      <c r="AC96" s="367"/>
      <c r="AD96" s="390"/>
      <c r="AE96" s="367"/>
      <c r="AF96" s="367"/>
      <c r="AG96" s="367"/>
    </row>
    <row r="97" spans="1:33" s="184" customFormat="1" ht="15.75">
      <c r="A97" s="343" t="str">
        <f>'04'!A97</f>
        <v>…</v>
      </c>
      <c r="B97" s="360">
        <f>'04'!B97</f>
        <v>0</v>
      </c>
      <c r="C97" s="387"/>
      <c r="D97" s="257"/>
      <c r="E97" s="344"/>
      <c r="F97" s="257"/>
      <c r="G97" s="257"/>
      <c r="H97" s="387"/>
      <c r="I97" s="387"/>
      <c r="J97" s="387"/>
      <c r="K97" s="257"/>
      <c r="L97" s="257"/>
      <c r="M97" s="257"/>
      <c r="N97" s="257"/>
      <c r="O97" s="257"/>
      <c r="P97" s="257"/>
      <c r="Q97" s="257"/>
      <c r="R97" s="257"/>
      <c r="S97" s="257"/>
      <c r="T97" s="387">
        <f t="shared" si="46"/>
        <v>0</v>
      </c>
      <c r="U97" s="523">
        <f t="shared" si="47"/>
      </c>
      <c r="V97" s="388"/>
      <c r="W97" s="366"/>
      <c r="X97" s="366"/>
      <c r="Y97" s="366"/>
      <c r="Z97" s="366"/>
      <c r="AA97" s="389"/>
      <c r="AB97" s="389"/>
      <c r="AC97" s="367"/>
      <c r="AD97" s="390"/>
      <c r="AE97" s="367"/>
      <c r="AF97" s="367"/>
      <c r="AG97" s="367"/>
    </row>
    <row r="98" spans="1:33" s="194" customFormat="1" ht="15.75" customHeight="1">
      <c r="A98" s="343" t="str">
        <f>'04'!A98</f>
        <v>XI</v>
      </c>
      <c r="B98" s="360" t="str">
        <f>'04'!B98</f>
        <v>H Lai Vung</v>
      </c>
      <c r="C98" s="387">
        <f>SUM(C99:C106)</f>
        <v>195990650</v>
      </c>
      <c r="D98" s="387">
        <f>SUM(D99:D106)</f>
        <v>108655914</v>
      </c>
      <c r="E98" s="387">
        <f>SUM(E99:E106)</f>
        <v>87334736</v>
      </c>
      <c r="F98" s="387">
        <f>SUM(F99:F106)</f>
        <v>696487</v>
      </c>
      <c r="G98" s="387">
        <f>SUM(G99:G106)</f>
        <v>0</v>
      </c>
      <c r="H98" s="387">
        <f>I98+Q98+R98+S98</f>
        <v>195294163</v>
      </c>
      <c r="I98" s="387">
        <f>SUM(J98,N98:P98)</f>
        <v>122451183</v>
      </c>
      <c r="J98" s="387">
        <f>SUM(K98:M98)</f>
        <v>22950201</v>
      </c>
      <c r="K98" s="387">
        <f aca="true" t="shared" si="50" ref="K98:S98">SUM(K99:K106)</f>
        <v>15658862</v>
      </c>
      <c r="L98" s="387">
        <f t="shared" si="50"/>
        <v>7291339</v>
      </c>
      <c r="M98" s="387">
        <f t="shared" si="50"/>
        <v>0</v>
      </c>
      <c r="N98" s="387">
        <f t="shared" si="50"/>
        <v>99500982</v>
      </c>
      <c r="O98" s="387">
        <f t="shared" si="50"/>
        <v>0</v>
      </c>
      <c r="P98" s="387">
        <f t="shared" si="50"/>
        <v>0</v>
      </c>
      <c r="Q98" s="387">
        <f t="shared" si="50"/>
        <v>70966302</v>
      </c>
      <c r="R98" s="387">
        <f t="shared" si="50"/>
        <v>1876678</v>
      </c>
      <c r="S98" s="387">
        <f t="shared" si="50"/>
        <v>0</v>
      </c>
      <c r="T98" s="387">
        <f t="shared" si="46"/>
        <v>172343962</v>
      </c>
      <c r="U98" s="523">
        <f t="shared" si="47"/>
        <v>0.18742326891198757</v>
      </c>
      <c r="V98" s="388"/>
      <c r="W98" s="534"/>
      <c r="X98" s="534"/>
      <c r="Y98" s="534"/>
      <c r="Z98" s="534"/>
      <c r="AA98" s="389"/>
      <c r="AB98" s="389"/>
      <c r="AC98" s="535"/>
      <c r="AD98" s="437"/>
      <c r="AE98" s="535"/>
      <c r="AF98" s="535"/>
      <c r="AG98" s="535"/>
    </row>
    <row r="99" spans="1:33" s="184" customFormat="1" ht="15.75" customHeight="1">
      <c r="A99" s="362">
        <f>'04'!A99</f>
        <v>1</v>
      </c>
      <c r="B99" s="363" t="str">
        <f>'04'!B99</f>
        <v>Lê Quang Đạo</v>
      </c>
      <c r="C99" s="537">
        <f>D99+E99</f>
        <v>0</v>
      </c>
      <c r="D99" s="364">
        <v>0</v>
      </c>
      <c r="E99" s="364">
        <v>0</v>
      </c>
      <c r="F99" s="364">
        <v>0</v>
      </c>
      <c r="G99" s="364"/>
      <c r="H99" s="537">
        <f>I99+Q99+R99+S99</f>
        <v>0</v>
      </c>
      <c r="I99" s="537">
        <f>SUM(J99,N99:P99)</f>
        <v>0</v>
      </c>
      <c r="J99" s="537">
        <f>SUM(K99:M99)</f>
        <v>0</v>
      </c>
      <c r="K99" s="364">
        <v>0</v>
      </c>
      <c r="L99" s="364">
        <v>0</v>
      </c>
      <c r="M99" s="364">
        <v>0</v>
      </c>
      <c r="N99" s="364">
        <v>0</v>
      </c>
      <c r="O99" s="364">
        <v>0</v>
      </c>
      <c r="P99" s="364">
        <v>0</v>
      </c>
      <c r="Q99" s="364">
        <v>0</v>
      </c>
      <c r="R99" s="364">
        <v>0</v>
      </c>
      <c r="S99" s="364"/>
      <c r="T99" s="387">
        <f t="shared" si="46"/>
        <v>0</v>
      </c>
      <c r="U99" s="523">
        <f t="shared" si="47"/>
      </c>
      <c r="V99" s="388"/>
      <c r="W99" s="366"/>
      <c r="X99" s="366"/>
      <c r="Y99" s="366"/>
      <c r="Z99" s="366"/>
      <c r="AA99" s="389"/>
      <c r="AB99" s="389"/>
      <c r="AC99" s="367"/>
      <c r="AD99" s="390"/>
      <c r="AE99" s="367"/>
      <c r="AF99" s="367"/>
      <c r="AG99" s="367"/>
    </row>
    <row r="100" spans="1:33" s="184" customFormat="1" ht="15.75" customHeight="1">
      <c r="A100" s="362">
        <f>'04'!A100</f>
        <v>2</v>
      </c>
      <c r="B100" s="363" t="str">
        <f>'04'!B100</f>
        <v>Nguyễn Bùi Trí</v>
      </c>
      <c r="C100" s="537">
        <f aca="true" t="shared" si="51" ref="C100:C106">D100+E100</f>
        <v>19881798</v>
      </c>
      <c r="D100" s="364">
        <v>10662213</v>
      </c>
      <c r="E100" s="364">
        <v>9219585</v>
      </c>
      <c r="F100" s="364">
        <v>232930</v>
      </c>
      <c r="G100" s="364"/>
      <c r="H100" s="537">
        <f aca="true" t="shared" si="52" ref="H100:H106">I100+Q100+R100+S100</f>
        <v>19648868</v>
      </c>
      <c r="I100" s="537">
        <f aca="true" t="shared" si="53" ref="I100:I106">SUM(J100,N100:P100)</f>
        <v>11320714</v>
      </c>
      <c r="J100" s="537">
        <f aca="true" t="shared" si="54" ref="J100:J106">SUM(K100:M100)</f>
        <v>2035405</v>
      </c>
      <c r="K100" s="364">
        <v>1518362</v>
      </c>
      <c r="L100" s="364">
        <v>517043</v>
      </c>
      <c r="M100" s="364"/>
      <c r="N100" s="364">
        <v>9285309</v>
      </c>
      <c r="O100" s="364"/>
      <c r="P100" s="364"/>
      <c r="Q100" s="364">
        <v>7162080</v>
      </c>
      <c r="R100" s="364">
        <v>1166074</v>
      </c>
      <c r="S100" s="364"/>
      <c r="T100" s="387">
        <f t="shared" si="46"/>
        <v>17613463</v>
      </c>
      <c r="U100" s="523">
        <f t="shared" si="47"/>
        <v>0.17979475499513548</v>
      </c>
      <c r="V100" s="388"/>
      <c r="W100" s="366"/>
      <c r="X100" s="366"/>
      <c r="Y100" s="366"/>
      <c r="Z100" s="366"/>
      <c r="AA100" s="389"/>
      <c r="AB100" s="389"/>
      <c r="AC100" s="367"/>
      <c r="AD100" s="390"/>
      <c r="AE100" s="367"/>
      <c r="AF100" s="367"/>
      <c r="AG100" s="367"/>
    </row>
    <row r="101" spans="1:33" s="184" customFormat="1" ht="15.75" customHeight="1">
      <c r="A101" s="362">
        <f>'04'!A101</f>
        <v>3</v>
      </c>
      <c r="B101" s="363" t="str">
        <f>'04'!B101</f>
        <v>Mai Phi Hùng</v>
      </c>
      <c r="C101" s="537">
        <f t="shared" si="51"/>
        <v>22201342</v>
      </c>
      <c r="D101" s="364">
        <v>13195872</v>
      </c>
      <c r="E101" s="364">
        <v>9005470</v>
      </c>
      <c r="F101" s="364">
        <v>39726</v>
      </c>
      <c r="G101" s="364"/>
      <c r="H101" s="537">
        <f t="shared" si="52"/>
        <v>22161616</v>
      </c>
      <c r="I101" s="537">
        <f t="shared" si="53"/>
        <v>18881768</v>
      </c>
      <c r="J101" s="537">
        <f t="shared" si="54"/>
        <v>6548194</v>
      </c>
      <c r="K101" s="364">
        <v>4408387</v>
      </c>
      <c r="L101" s="364">
        <v>2139807</v>
      </c>
      <c r="M101" s="364"/>
      <c r="N101" s="364">
        <v>12333574</v>
      </c>
      <c r="O101" s="364"/>
      <c r="P101" s="364"/>
      <c r="Q101" s="364">
        <v>3279848</v>
      </c>
      <c r="R101" s="364">
        <v>0</v>
      </c>
      <c r="S101" s="364"/>
      <c r="T101" s="387">
        <f t="shared" si="46"/>
        <v>15613422</v>
      </c>
      <c r="U101" s="523">
        <f t="shared" si="47"/>
        <v>0.34679983357490674</v>
      </c>
      <c r="V101" s="388"/>
      <c r="W101" s="366"/>
      <c r="X101" s="366"/>
      <c r="Y101" s="366"/>
      <c r="Z101" s="366"/>
      <c r="AA101" s="389"/>
      <c r="AB101" s="389"/>
      <c r="AC101" s="367"/>
      <c r="AD101" s="390"/>
      <c r="AE101" s="367"/>
      <c r="AF101" s="367"/>
      <c r="AG101" s="367"/>
    </row>
    <row r="102" spans="1:33" s="184" customFormat="1" ht="15.75" customHeight="1">
      <c r="A102" s="362">
        <f>'04'!A102</f>
        <v>4</v>
      </c>
      <c r="B102" s="363" t="str">
        <f>'04'!B102</f>
        <v>Võ Minh Huệ</v>
      </c>
      <c r="C102" s="537">
        <f t="shared" si="51"/>
        <v>28728384</v>
      </c>
      <c r="D102" s="364">
        <v>15271753</v>
      </c>
      <c r="E102" s="364">
        <v>13456631</v>
      </c>
      <c r="F102" s="364">
        <v>300</v>
      </c>
      <c r="G102" s="364"/>
      <c r="H102" s="537">
        <f t="shared" si="52"/>
        <v>28728084</v>
      </c>
      <c r="I102" s="537">
        <f t="shared" si="53"/>
        <v>25125984</v>
      </c>
      <c r="J102" s="537">
        <f t="shared" si="54"/>
        <v>4353918</v>
      </c>
      <c r="K102" s="364">
        <v>2004810</v>
      </c>
      <c r="L102" s="364">
        <v>2349108</v>
      </c>
      <c r="M102" s="364"/>
      <c r="N102" s="364">
        <v>20772066</v>
      </c>
      <c r="O102" s="364"/>
      <c r="P102" s="364"/>
      <c r="Q102" s="364">
        <v>3602100</v>
      </c>
      <c r="R102" s="364">
        <v>0</v>
      </c>
      <c r="S102" s="364"/>
      <c r="T102" s="387">
        <f t="shared" si="46"/>
        <v>24374166</v>
      </c>
      <c r="U102" s="523">
        <f t="shared" si="47"/>
        <v>0.1732834821513856</v>
      </c>
      <c r="V102" s="388"/>
      <c r="W102" s="366"/>
      <c r="X102" s="366"/>
      <c r="Y102" s="366"/>
      <c r="Z102" s="366"/>
      <c r="AA102" s="389"/>
      <c r="AB102" s="389"/>
      <c r="AC102" s="367"/>
      <c r="AD102" s="390"/>
      <c r="AE102" s="367"/>
      <c r="AF102" s="367"/>
      <c r="AG102" s="367"/>
    </row>
    <row r="103" spans="1:33" s="184" customFormat="1" ht="15.75" customHeight="1">
      <c r="A103" s="362">
        <f>'04'!A103</f>
        <v>5</v>
      </c>
      <c r="B103" s="363" t="str">
        <f>'04'!B103</f>
        <v>Lê Quang Công</v>
      </c>
      <c r="C103" s="537">
        <f t="shared" si="51"/>
        <v>21731287</v>
      </c>
      <c r="D103" s="364">
        <v>10757365</v>
      </c>
      <c r="E103" s="364">
        <v>10973922</v>
      </c>
      <c r="F103" s="364">
        <v>30000</v>
      </c>
      <c r="G103" s="364"/>
      <c r="H103" s="537">
        <f t="shared" si="52"/>
        <v>21701287</v>
      </c>
      <c r="I103" s="537">
        <f t="shared" si="53"/>
        <v>16914174</v>
      </c>
      <c r="J103" s="537">
        <f t="shared" si="54"/>
        <v>5583692</v>
      </c>
      <c r="K103" s="364">
        <v>3625389</v>
      </c>
      <c r="L103" s="364">
        <v>1958303</v>
      </c>
      <c r="M103" s="364"/>
      <c r="N103" s="364">
        <v>11330482</v>
      </c>
      <c r="O103" s="364"/>
      <c r="P103" s="364"/>
      <c r="Q103" s="364">
        <v>4787113</v>
      </c>
      <c r="R103" s="364">
        <v>0</v>
      </c>
      <c r="S103" s="364"/>
      <c r="T103" s="387">
        <f t="shared" si="46"/>
        <v>16117595</v>
      </c>
      <c r="U103" s="523">
        <f t="shared" si="47"/>
        <v>0.3301191060231496</v>
      </c>
      <c r="V103" s="388"/>
      <c r="W103" s="366"/>
      <c r="X103" s="366"/>
      <c r="Y103" s="366"/>
      <c r="Z103" s="366"/>
      <c r="AA103" s="389"/>
      <c r="AB103" s="389"/>
      <c r="AC103" s="367"/>
      <c r="AD103" s="390"/>
      <c r="AE103" s="367"/>
      <c r="AF103" s="367"/>
      <c r="AG103" s="367"/>
    </row>
    <row r="104" spans="1:33" s="184" customFormat="1" ht="15.75" customHeight="1">
      <c r="A104" s="362">
        <f>'04'!A104</f>
        <v>6</v>
      </c>
      <c r="B104" s="363" t="str">
        <f>'04'!B104</f>
        <v>Đặng Huỳnh Tân</v>
      </c>
      <c r="C104" s="537">
        <f t="shared" si="51"/>
        <v>78601910</v>
      </c>
      <c r="D104" s="364">
        <v>51590770</v>
      </c>
      <c r="E104" s="364">
        <v>27011140</v>
      </c>
      <c r="F104" s="364">
        <v>393531</v>
      </c>
      <c r="G104" s="364"/>
      <c r="H104" s="537">
        <f t="shared" si="52"/>
        <v>78208379</v>
      </c>
      <c r="I104" s="537">
        <f t="shared" si="53"/>
        <v>34095722</v>
      </c>
      <c r="J104" s="537">
        <f t="shared" si="54"/>
        <v>2648568</v>
      </c>
      <c r="K104" s="364">
        <v>2367490</v>
      </c>
      <c r="L104" s="364">
        <v>281078</v>
      </c>
      <c r="M104" s="364"/>
      <c r="N104" s="364">
        <v>31447154</v>
      </c>
      <c r="O104" s="364"/>
      <c r="P104" s="364"/>
      <c r="Q104" s="364">
        <v>44112657</v>
      </c>
      <c r="R104" s="364">
        <v>0</v>
      </c>
      <c r="S104" s="364"/>
      <c r="T104" s="387">
        <f t="shared" si="46"/>
        <v>75559811</v>
      </c>
      <c r="U104" s="523">
        <f t="shared" si="47"/>
        <v>0.07768036119018099</v>
      </c>
      <c r="V104" s="388"/>
      <c r="W104" s="366"/>
      <c r="X104" s="366"/>
      <c r="Y104" s="366"/>
      <c r="Z104" s="366"/>
      <c r="AA104" s="389"/>
      <c r="AB104" s="389"/>
      <c r="AC104" s="367"/>
      <c r="AD104" s="390"/>
      <c r="AE104" s="367"/>
      <c r="AF104" s="367"/>
      <c r="AG104" s="367"/>
    </row>
    <row r="105" spans="1:33" s="184" customFormat="1" ht="15.75">
      <c r="A105" s="362">
        <f>'04'!A105</f>
        <v>7</v>
      </c>
      <c r="B105" s="363" t="str">
        <f>'04'!B105</f>
        <v>Trần Phước Đức</v>
      </c>
      <c r="C105" s="537">
        <f t="shared" si="51"/>
        <v>24845929</v>
      </c>
      <c r="D105" s="364">
        <v>7177941</v>
      </c>
      <c r="E105" s="364">
        <v>17667988</v>
      </c>
      <c r="F105" s="364">
        <v>0</v>
      </c>
      <c r="G105" s="364"/>
      <c r="H105" s="537">
        <f t="shared" si="52"/>
        <v>24845929</v>
      </c>
      <c r="I105" s="537">
        <f t="shared" si="53"/>
        <v>16112821</v>
      </c>
      <c r="J105" s="537">
        <f t="shared" si="54"/>
        <v>1780424</v>
      </c>
      <c r="K105" s="364">
        <v>1734424</v>
      </c>
      <c r="L105" s="364">
        <v>46000</v>
      </c>
      <c r="M105" s="364"/>
      <c r="N105" s="364">
        <v>14332397</v>
      </c>
      <c r="O105" s="364"/>
      <c r="P105" s="364"/>
      <c r="Q105" s="364">
        <v>8022504</v>
      </c>
      <c r="R105" s="364">
        <v>710604</v>
      </c>
      <c r="S105" s="364"/>
      <c r="T105" s="387">
        <f t="shared" si="46"/>
        <v>23065505</v>
      </c>
      <c r="U105" s="523">
        <f t="shared" si="47"/>
        <v>0.11049734866414763</v>
      </c>
      <c r="V105" s="388"/>
      <c r="W105" s="366"/>
      <c r="X105" s="366"/>
      <c r="Y105" s="366"/>
      <c r="Z105" s="366"/>
      <c r="AA105" s="389"/>
      <c r="AB105" s="389"/>
      <c r="AC105" s="367"/>
      <c r="AD105" s="390"/>
      <c r="AE105" s="367"/>
      <c r="AF105" s="367"/>
      <c r="AG105" s="367"/>
    </row>
    <row r="106" spans="1:33" s="184" customFormat="1" ht="15.75" customHeight="1">
      <c r="A106" s="362" t="str">
        <f>'04'!A106</f>
        <v>…</v>
      </c>
      <c r="B106" s="363" t="str">
        <f>'04'!B106</f>
        <v>….</v>
      </c>
      <c r="C106" s="537">
        <f t="shared" si="51"/>
        <v>0</v>
      </c>
      <c r="D106" s="364"/>
      <c r="E106" s="364"/>
      <c r="F106" s="364"/>
      <c r="G106" s="364"/>
      <c r="H106" s="537">
        <f t="shared" si="52"/>
        <v>0</v>
      </c>
      <c r="I106" s="537">
        <f t="shared" si="53"/>
        <v>0</v>
      </c>
      <c r="J106" s="537">
        <f t="shared" si="54"/>
        <v>0</v>
      </c>
      <c r="K106" s="364"/>
      <c r="L106" s="364"/>
      <c r="M106" s="364"/>
      <c r="N106" s="364"/>
      <c r="O106" s="364"/>
      <c r="P106" s="364"/>
      <c r="Q106" s="364"/>
      <c r="R106" s="364"/>
      <c r="S106" s="364"/>
      <c r="T106" s="387">
        <f t="shared" si="46"/>
        <v>0</v>
      </c>
      <c r="U106" s="523">
        <f t="shared" si="47"/>
      </c>
      <c r="V106" s="388"/>
      <c r="W106" s="366"/>
      <c r="X106" s="366"/>
      <c r="Y106" s="366"/>
      <c r="Z106" s="366"/>
      <c r="AA106" s="389"/>
      <c r="AB106" s="389"/>
      <c r="AC106" s="367"/>
      <c r="AD106" s="390"/>
      <c r="AE106" s="367"/>
      <c r="AF106" s="367"/>
      <c r="AG106" s="367"/>
    </row>
    <row r="107" spans="1:33" s="184" customFormat="1" ht="15.75">
      <c r="A107" s="343" t="str">
        <f>'04'!A107</f>
        <v>XII</v>
      </c>
      <c r="B107" s="360" t="str">
        <f>'04'!B107</f>
        <v>H Lấp Vò</v>
      </c>
      <c r="C107" s="387">
        <f>SUM(C108:C114)</f>
        <v>239378014</v>
      </c>
      <c r="D107" s="387">
        <f>SUM(D108:D114)</f>
        <v>158487899</v>
      </c>
      <c r="E107" s="387">
        <f>SUM(E108:E114)</f>
        <v>80890115</v>
      </c>
      <c r="F107" s="387">
        <f>SUM(F108:F114)</f>
        <v>1384595</v>
      </c>
      <c r="G107" s="387">
        <f>SUM(G108:G114)</f>
        <v>0</v>
      </c>
      <c r="H107" s="387">
        <f>I107+Q107+R107+S107</f>
        <v>237993419</v>
      </c>
      <c r="I107" s="387">
        <f>SUM(J107,N107:P107)</f>
        <v>108321686</v>
      </c>
      <c r="J107" s="387">
        <f>SUM(K107:M107)</f>
        <v>18137836</v>
      </c>
      <c r="K107" s="387">
        <f aca="true" t="shared" si="55" ref="K107:S107">SUM(K108:K114)</f>
        <v>16830873</v>
      </c>
      <c r="L107" s="387">
        <f t="shared" si="55"/>
        <v>1306963</v>
      </c>
      <c r="M107" s="387">
        <f t="shared" si="55"/>
        <v>0</v>
      </c>
      <c r="N107" s="387">
        <f t="shared" si="55"/>
        <v>89883850</v>
      </c>
      <c r="O107" s="387">
        <f t="shared" si="55"/>
        <v>300000</v>
      </c>
      <c r="P107" s="387">
        <f t="shared" si="55"/>
        <v>0</v>
      </c>
      <c r="Q107" s="387">
        <f t="shared" si="55"/>
        <v>129671568</v>
      </c>
      <c r="R107" s="387">
        <f t="shared" si="55"/>
        <v>1</v>
      </c>
      <c r="S107" s="387">
        <f t="shared" si="55"/>
        <v>164</v>
      </c>
      <c r="T107" s="387">
        <f t="shared" si="46"/>
        <v>219855583</v>
      </c>
      <c r="U107" s="523">
        <f t="shared" si="47"/>
        <v>0.16744418102945702</v>
      </c>
      <c r="V107" s="388"/>
      <c r="W107" s="366"/>
      <c r="X107" s="366"/>
      <c r="Y107" s="366"/>
      <c r="Z107" s="366"/>
      <c r="AA107" s="389"/>
      <c r="AB107" s="389"/>
      <c r="AC107" s="536"/>
      <c r="AD107" s="437"/>
      <c r="AE107" s="536"/>
      <c r="AF107" s="536"/>
      <c r="AG107" s="536"/>
    </row>
    <row r="108" spans="1:33" s="184" customFormat="1" ht="15.75">
      <c r="A108" s="362">
        <f>'04'!A108</f>
        <v>1</v>
      </c>
      <c r="B108" s="363" t="str">
        <f>'04'!B108</f>
        <v>Lê Hồng Đỗ</v>
      </c>
      <c r="C108" s="537">
        <f>D108+E108</f>
        <v>727177</v>
      </c>
      <c r="D108" s="364">
        <v>724177</v>
      </c>
      <c r="E108" s="364">
        <v>3000</v>
      </c>
      <c r="F108" s="364">
        <v>0</v>
      </c>
      <c r="G108" s="364"/>
      <c r="H108" s="537">
        <f>I108+Q108+R108+S108</f>
        <v>727177</v>
      </c>
      <c r="I108" s="537">
        <f>SUM(J108,N108:P108)</f>
        <v>727177</v>
      </c>
      <c r="J108" s="537">
        <f>SUM(K108:M108)</f>
        <v>3000</v>
      </c>
      <c r="K108" s="364">
        <v>3000</v>
      </c>
      <c r="L108" s="364">
        <v>0</v>
      </c>
      <c r="M108" s="364">
        <v>0</v>
      </c>
      <c r="N108" s="364">
        <v>724177</v>
      </c>
      <c r="O108" s="364">
        <v>0</v>
      </c>
      <c r="P108" s="364">
        <v>0</v>
      </c>
      <c r="Q108" s="364">
        <v>0</v>
      </c>
      <c r="R108" s="364">
        <v>0</v>
      </c>
      <c r="S108" s="364">
        <v>0</v>
      </c>
      <c r="T108" s="387">
        <f t="shared" si="46"/>
        <v>724177</v>
      </c>
      <c r="U108" s="523">
        <f t="shared" si="47"/>
        <v>0.004125543024600613</v>
      </c>
      <c r="V108" s="388"/>
      <c r="W108" s="366"/>
      <c r="X108" s="366"/>
      <c r="Y108" s="366"/>
      <c r="Z108" s="366"/>
      <c r="AA108" s="389"/>
      <c r="AB108" s="389"/>
      <c r="AC108" s="367"/>
      <c r="AD108" s="390"/>
      <c r="AE108" s="367"/>
      <c r="AF108" s="367"/>
      <c r="AG108" s="367"/>
    </row>
    <row r="109" spans="1:33" s="184" customFormat="1" ht="15.75">
      <c r="A109" s="362">
        <f>'04'!A109</f>
        <v>2</v>
      </c>
      <c r="B109" s="363" t="str">
        <f>'04'!B109</f>
        <v>Phạm Phú Lợi</v>
      </c>
      <c r="C109" s="537">
        <f aca="true" t="shared" si="56" ref="C109:C114">D109+E109</f>
        <v>90395727</v>
      </c>
      <c r="D109" s="364">
        <v>71871766</v>
      </c>
      <c r="E109" s="364">
        <v>18523961</v>
      </c>
      <c r="F109" s="364">
        <v>0</v>
      </c>
      <c r="G109" s="364"/>
      <c r="H109" s="537">
        <f aca="true" t="shared" si="57" ref="H109:H114">I109+Q109+R109+S109</f>
        <v>90395727</v>
      </c>
      <c r="I109" s="537">
        <f aca="true" t="shared" si="58" ref="I109:I114">SUM(J109,N109:P109)</f>
        <v>44590153</v>
      </c>
      <c r="J109" s="537">
        <f aca="true" t="shared" si="59" ref="J109:J114">SUM(K109:M109)</f>
        <v>1652665</v>
      </c>
      <c r="K109" s="364">
        <v>1652665</v>
      </c>
      <c r="L109" s="364">
        <v>0</v>
      </c>
      <c r="M109" s="364">
        <v>0</v>
      </c>
      <c r="N109" s="364">
        <v>42937488</v>
      </c>
      <c r="O109" s="364">
        <v>0</v>
      </c>
      <c r="P109" s="364">
        <v>0</v>
      </c>
      <c r="Q109" s="364">
        <v>45805574</v>
      </c>
      <c r="R109" s="364">
        <v>0</v>
      </c>
      <c r="S109" s="364">
        <v>0</v>
      </c>
      <c r="T109" s="387">
        <f t="shared" si="46"/>
        <v>88743062</v>
      </c>
      <c r="U109" s="523">
        <f t="shared" si="47"/>
        <v>0.03706345210342741</v>
      </c>
      <c r="V109" s="388"/>
      <c r="W109" s="366"/>
      <c r="X109" s="366"/>
      <c r="Y109" s="366"/>
      <c r="Z109" s="366"/>
      <c r="AA109" s="389"/>
      <c r="AB109" s="389"/>
      <c r="AC109" s="367"/>
      <c r="AD109" s="390"/>
      <c r="AE109" s="367"/>
      <c r="AF109" s="367"/>
      <c r="AG109" s="367"/>
    </row>
    <row r="110" spans="1:33" s="184" customFormat="1" ht="15.75">
      <c r="A110" s="362">
        <f>'04'!A110</f>
        <v>3</v>
      </c>
      <c r="B110" s="363" t="str">
        <f>'04'!B110</f>
        <v>Nguyễn Minh Tâm</v>
      </c>
      <c r="C110" s="537">
        <f t="shared" si="56"/>
        <v>24724915</v>
      </c>
      <c r="D110" s="364">
        <v>19152690</v>
      </c>
      <c r="E110" s="364">
        <v>5572225</v>
      </c>
      <c r="F110" s="364">
        <v>832021</v>
      </c>
      <c r="G110" s="364"/>
      <c r="H110" s="537">
        <f t="shared" si="57"/>
        <v>23892894</v>
      </c>
      <c r="I110" s="537">
        <f t="shared" si="58"/>
        <v>9316465</v>
      </c>
      <c r="J110" s="537">
        <f t="shared" si="59"/>
        <v>2842409</v>
      </c>
      <c r="K110" s="364">
        <v>2803151</v>
      </c>
      <c r="L110" s="364">
        <v>39258</v>
      </c>
      <c r="M110" s="364">
        <v>0</v>
      </c>
      <c r="N110" s="364">
        <v>6474056</v>
      </c>
      <c r="O110" s="364">
        <v>0</v>
      </c>
      <c r="P110" s="364">
        <v>0</v>
      </c>
      <c r="Q110" s="364">
        <v>14576429</v>
      </c>
      <c r="R110" s="364">
        <v>0</v>
      </c>
      <c r="S110" s="364">
        <v>0</v>
      </c>
      <c r="T110" s="387">
        <f t="shared" si="46"/>
        <v>21050485</v>
      </c>
      <c r="U110" s="523">
        <f t="shared" si="47"/>
        <v>0.305095226569305</v>
      </c>
      <c r="V110" s="388"/>
      <c r="W110" s="366"/>
      <c r="X110" s="366"/>
      <c r="Y110" s="366"/>
      <c r="Z110" s="366"/>
      <c r="AA110" s="389"/>
      <c r="AB110" s="389"/>
      <c r="AC110" s="367"/>
      <c r="AD110" s="390"/>
      <c r="AE110" s="367"/>
      <c r="AF110" s="367"/>
      <c r="AG110" s="367"/>
    </row>
    <row r="111" spans="1:33" s="184" customFormat="1" ht="15.75">
      <c r="A111" s="362">
        <f>'04'!A111</f>
        <v>4</v>
      </c>
      <c r="B111" s="363" t="str">
        <f>'04'!B111</f>
        <v>Cao Văn Nghĩa</v>
      </c>
      <c r="C111" s="537">
        <f t="shared" si="56"/>
        <v>62382600</v>
      </c>
      <c r="D111" s="364">
        <v>46181688</v>
      </c>
      <c r="E111" s="364">
        <v>16200912</v>
      </c>
      <c r="F111" s="364">
        <v>321976</v>
      </c>
      <c r="G111" s="364"/>
      <c r="H111" s="537">
        <f t="shared" si="57"/>
        <v>62060624</v>
      </c>
      <c r="I111" s="537">
        <f t="shared" si="58"/>
        <v>29724762</v>
      </c>
      <c r="J111" s="537">
        <f t="shared" si="59"/>
        <v>7794730</v>
      </c>
      <c r="K111" s="364">
        <v>6805730</v>
      </c>
      <c r="L111" s="364">
        <v>989000</v>
      </c>
      <c r="M111" s="364">
        <v>0</v>
      </c>
      <c r="N111" s="364">
        <v>21630032</v>
      </c>
      <c r="O111" s="364">
        <v>300000</v>
      </c>
      <c r="P111" s="364">
        <v>0</v>
      </c>
      <c r="Q111" s="364">
        <v>32335862</v>
      </c>
      <c r="R111" s="364">
        <v>0</v>
      </c>
      <c r="S111" s="364">
        <v>0</v>
      </c>
      <c r="T111" s="387">
        <f t="shared" si="46"/>
        <v>54265894</v>
      </c>
      <c r="U111" s="523">
        <f t="shared" si="47"/>
        <v>0.2622301904385307</v>
      </c>
      <c r="V111" s="388"/>
      <c r="W111" s="366"/>
      <c r="X111" s="366"/>
      <c r="Y111" s="366"/>
      <c r="Z111" s="366"/>
      <c r="AA111" s="389"/>
      <c r="AB111" s="389"/>
      <c r="AC111" s="367"/>
      <c r="AD111" s="390"/>
      <c r="AE111" s="367"/>
      <c r="AF111" s="367"/>
      <c r="AG111" s="367"/>
    </row>
    <row r="112" spans="1:33" s="184" customFormat="1" ht="15.75">
      <c r="A112" s="362">
        <f>'04'!A112</f>
        <v>5</v>
      </c>
      <c r="B112" s="363" t="str">
        <f>'04'!B112</f>
        <v>Lê Văn Vĩ</v>
      </c>
      <c r="C112" s="537">
        <f t="shared" si="56"/>
        <v>17262963</v>
      </c>
      <c r="D112" s="364">
        <v>9255278</v>
      </c>
      <c r="E112" s="364">
        <v>8007685</v>
      </c>
      <c r="F112" s="364">
        <v>116823</v>
      </c>
      <c r="G112" s="364"/>
      <c r="H112" s="537">
        <f t="shared" si="57"/>
        <v>17146140</v>
      </c>
      <c r="I112" s="537">
        <f t="shared" si="58"/>
        <v>13326987</v>
      </c>
      <c r="J112" s="537">
        <f t="shared" si="59"/>
        <v>2463577</v>
      </c>
      <c r="K112" s="364">
        <v>2400184</v>
      </c>
      <c r="L112" s="364">
        <v>63393</v>
      </c>
      <c r="M112" s="364">
        <v>0</v>
      </c>
      <c r="N112" s="364">
        <v>10863410</v>
      </c>
      <c r="O112" s="364">
        <v>0</v>
      </c>
      <c r="P112" s="364">
        <v>0</v>
      </c>
      <c r="Q112" s="364">
        <v>3818988</v>
      </c>
      <c r="R112" s="364">
        <v>1</v>
      </c>
      <c r="S112" s="364">
        <v>164</v>
      </c>
      <c r="T112" s="387">
        <f t="shared" si="46"/>
        <v>14682563</v>
      </c>
      <c r="U112" s="523">
        <f t="shared" si="47"/>
        <v>0.18485626195928606</v>
      </c>
      <c r="V112" s="388"/>
      <c r="W112" s="366"/>
      <c r="X112" s="366"/>
      <c r="Y112" s="366"/>
      <c r="Z112" s="366"/>
      <c r="AA112" s="389"/>
      <c r="AB112" s="389"/>
      <c r="AC112" s="367"/>
      <c r="AD112" s="390"/>
      <c r="AE112" s="367"/>
      <c r="AF112" s="367"/>
      <c r="AG112" s="367"/>
    </row>
    <row r="113" spans="1:33" s="184" customFormat="1" ht="15.75">
      <c r="A113" s="362">
        <f>'04'!A113</f>
        <v>6</v>
      </c>
      <c r="B113" s="363" t="str">
        <f>'04'!B113</f>
        <v>Kiều Công Thành</v>
      </c>
      <c r="C113" s="537">
        <f t="shared" si="56"/>
        <v>43884632</v>
      </c>
      <c r="D113" s="364">
        <v>11302300</v>
      </c>
      <c r="E113" s="364">
        <v>32582332</v>
      </c>
      <c r="F113" s="364">
        <v>113775</v>
      </c>
      <c r="G113" s="364"/>
      <c r="H113" s="537">
        <f t="shared" si="57"/>
        <v>43770857</v>
      </c>
      <c r="I113" s="537">
        <f t="shared" si="58"/>
        <v>10636142</v>
      </c>
      <c r="J113" s="537">
        <f t="shared" si="59"/>
        <v>3381455</v>
      </c>
      <c r="K113" s="364">
        <v>3166143</v>
      </c>
      <c r="L113" s="364">
        <v>215312</v>
      </c>
      <c r="M113" s="364">
        <v>0</v>
      </c>
      <c r="N113" s="364">
        <v>7254687</v>
      </c>
      <c r="O113" s="364">
        <v>0</v>
      </c>
      <c r="P113" s="364">
        <v>0</v>
      </c>
      <c r="Q113" s="364">
        <v>33134715</v>
      </c>
      <c r="R113" s="364">
        <v>0</v>
      </c>
      <c r="S113" s="364">
        <v>0</v>
      </c>
      <c r="T113" s="387">
        <f t="shared" si="46"/>
        <v>40389402</v>
      </c>
      <c r="U113" s="523">
        <f t="shared" si="47"/>
        <v>0.3179211973664887</v>
      </c>
      <c r="V113" s="388"/>
      <c r="W113" s="366"/>
      <c r="X113" s="366"/>
      <c r="Y113" s="366"/>
      <c r="Z113" s="366"/>
      <c r="AA113" s="389"/>
      <c r="AB113" s="389"/>
      <c r="AC113" s="367"/>
      <c r="AD113" s="390"/>
      <c r="AE113" s="367"/>
      <c r="AF113" s="367"/>
      <c r="AG113" s="367"/>
    </row>
    <row r="114" spans="1:33" s="184" customFormat="1" ht="15.75">
      <c r="A114" s="362" t="str">
        <f>'04'!A114</f>
        <v>…</v>
      </c>
      <c r="B114" s="363">
        <f>'04'!B114</f>
        <v>0</v>
      </c>
      <c r="C114" s="537">
        <f t="shared" si="56"/>
        <v>0</v>
      </c>
      <c r="D114" s="364"/>
      <c r="E114" s="364"/>
      <c r="F114" s="364"/>
      <c r="G114" s="364"/>
      <c r="H114" s="537">
        <f t="shared" si="57"/>
        <v>0</v>
      </c>
      <c r="I114" s="537">
        <f t="shared" si="58"/>
        <v>0</v>
      </c>
      <c r="J114" s="537">
        <f t="shared" si="59"/>
        <v>0</v>
      </c>
      <c r="K114" s="364"/>
      <c r="L114" s="364"/>
      <c r="M114" s="364"/>
      <c r="N114" s="364"/>
      <c r="O114" s="364"/>
      <c r="P114" s="364"/>
      <c r="Q114" s="364"/>
      <c r="R114" s="364"/>
      <c r="S114" s="364"/>
      <c r="T114" s="537">
        <f>SUM(N114:S114)</f>
        <v>0</v>
      </c>
      <c r="U114" s="533">
        <f>IF(I114&lt;&gt;0,J114/I114,"")</f>
      </c>
      <c r="V114" s="420"/>
      <c r="W114" s="366"/>
      <c r="X114" s="366"/>
      <c r="Y114" s="366"/>
      <c r="Z114" s="366"/>
      <c r="AA114" s="389"/>
      <c r="AB114" s="368"/>
      <c r="AC114" s="367"/>
      <c r="AD114" s="367"/>
      <c r="AE114" s="367"/>
      <c r="AF114" s="367"/>
      <c r="AG114" s="367"/>
    </row>
    <row r="115" spans="1:33" s="353" customFormat="1" ht="21" customHeight="1">
      <c r="A115" s="614" t="str">
        <f>TT!C7</f>
        <v>Đồng Tháp, ngày 02 tháng 5 năm 2020</v>
      </c>
      <c r="B115" s="615"/>
      <c r="C115" s="615"/>
      <c r="D115" s="615"/>
      <c r="E115" s="615"/>
      <c r="F115" s="252"/>
      <c r="G115" s="252"/>
      <c r="H115" s="252"/>
      <c r="I115" s="348"/>
      <c r="J115" s="348"/>
      <c r="K115" s="348"/>
      <c r="L115" s="348"/>
      <c r="M115" s="348"/>
      <c r="N115" s="614" t="str">
        <f>TT!C4</f>
        <v>Đồng Tháp, ngày 02 tháng 5 năm 2020</v>
      </c>
      <c r="O115" s="615"/>
      <c r="P115" s="615"/>
      <c r="Q115" s="615"/>
      <c r="R115" s="615"/>
      <c r="S115" s="615"/>
      <c r="T115" s="615"/>
      <c r="U115" s="615"/>
      <c r="V115" s="421"/>
      <c r="W115" s="422"/>
      <c r="X115" s="422"/>
      <c r="Y115" s="422"/>
      <c r="Z115" s="422"/>
      <c r="AA115" s="423"/>
      <c r="AB115" s="423"/>
      <c r="AC115" s="424"/>
      <c r="AD115" s="424"/>
      <c r="AE115" s="424"/>
      <c r="AF115" s="424"/>
      <c r="AG115" s="424"/>
    </row>
    <row r="116" spans="1:33" s="353" customFormat="1" ht="39.75" customHeight="1">
      <c r="A116" s="705" t="s">
        <v>294</v>
      </c>
      <c r="B116" s="706"/>
      <c r="C116" s="706"/>
      <c r="D116" s="706"/>
      <c r="E116" s="706"/>
      <c r="F116" s="253"/>
      <c r="G116" s="253"/>
      <c r="H116" s="253"/>
      <c r="I116" s="347"/>
      <c r="J116" s="347"/>
      <c r="K116" s="347"/>
      <c r="L116" s="347"/>
      <c r="M116" s="347"/>
      <c r="N116" s="707" t="str">
        <f>TT!C5</f>
        <v>KT. CỤC TRƯỞNG
PHÓ CỤC TRƯỞNG</v>
      </c>
      <c r="O116" s="707"/>
      <c r="P116" s="707"/>
      <c r="Q116" s="707"/>
      <c r="R116" s="707"/>
      <c r="S116" s="707"/>
      <c r="T116" s="707"/>
      <c r="U116" s="707"/>
      <c r="V116" s="399"/>
      <c r="W116" s="422"/>
      <c r="X116" s="422"/>
      <c r="Y116" s="422"/>
      <c r="Z116" s="422"/>
      <c r="AA116" s="423"/>
      <c r="AB116" s="423"/>
      <c r="AC116" s="424"/>
      <c r="AD116" s="424"/>
      <c r="AE116" s="424"/>
      <c r="AF116" s="424"/>
      <c r="AG116" s="424"/>
    </row>
    <row r="117" spans="1:33" s="353" customFormat="1" ht="96.75" customHeight="1">
      <c r="A117" s="349"/>
      <c r="B117" s="361"/>
      <c r="C117" s="349"/>
      <c r="D117" s="349"/>
      <c r="E117" s="349"/>
      <c r="F117" s="350"/>
      <c r="G117" s="350"/>
      <c r="H117" s="350"/>
      <c r="I117" s="347"/>
      <c r="J117" s="347"/>
      <c r="K117" s="347"/>
      <c r="L117" s="347"/>
      <c r="M117" s="347"/>
      <c r="N117" s="347"/>
      <c r="O117" s="347"/>
      <c r="P117" s="350"/>
      <c r="Q117" s="438"/>
      <c r="R117" s="350"/>
      <c r="S117" s="347"/>
      <c r="T117" s="350"/>
      <c r="U117" s="350"/>
      <c r="V117" s="350"/>
      <c r="W117" s="422"/>
      <c r="X117" s="422"/>
      <c r="Y117" s="422"/>
      <c r="Z117" s="422"/>
      <c r="AA117" s="423"/>
      <c r="AB117" s="423"/>
      <c r="AC117" s="424"/>
      <c r="AD117" s="424"/>
      <c r="AE117" s="424"/>
      <c r="AF117" s="424"/>
      <c r="AG117" s="424"/>
    </row>
    <row r="118" spans="1:33" s="353" customFormat="1" ht="21" customHeight="1">
      <c r="A118" s="708" t="str">
        <f>TT!C6</f>
        <v>Nguyễn Chí Hòa</v>
      </c>
      <c r="B118" s="708"/>
      <c r="C118" s="708"/>
      <c r="D118" s="708"/>
      <c r="E118" s="708"/>
      <c r="F118" s="351" t="s">
        <v>2</v>
      </c>
      <c r="G118" s="351"/>
      <c r="H118" s="351"/>
      <c r="I118" s="351"/>
      <c r="J118" s="351"/>
      <c r="K118" s="351"/>
      <c r="L118" s="351"/>
      <c r="M118" s="351"/>
      <c r="N118" s="709" t="str">
        <f>TT!C3</f>
        <v>Vũ Quang Hiện</v>
      </c>
      <c r="O118" s="709"/>
      <c r="P118" s="709"/>
      <c r="Q118" s="709"/>
      <c r="R118" s="709"/>
      <c r="S118" s="709"/>
      <c r="T118" s="709"/>
      <c r="U118" s="709"/>
      <c r="V118" s="400"/>
      <c r="W118" s="422"/>
      <c r="X118" s="422"/>
      <c r="Y118" s="422"/>
      <c r="Z118" s="422"/>
      <c r="AA118" s="423"/>
      <c r="AB118" s="423"/>
      <c r="AC118" s="424"/>
      <c r="AD118" s="424"/>
      <c r="AE118" s="424"/>
      <c r="AF118" s="424"/>
      <c r="AG118" s="424"/>
    </row>
    <row r="119" spans="2:33" s="353" customFormat="1" ht="21" customHeight="1">
      <c r="B119" s="425"/>
      <c r="M119" s="356"/>
      <c r="N119" s="356"/>
      <c r="O119" s="356"/>
      <c r="P119" s="356"/>
      <c r="Q119" s="356"/>
      <c r="R119" s="356"/>
      <c r="S119" s="356"/>
      <c r="T119" s="356"/>
      <c r="U119" s="356"/>
      <c r="V119" s="356"/>
      <c r="W119" s="422"/>
      <c r="X119" s="422"/>
      <c r="Y119" s="422"/>
      <c r="Z119" s="422"/>
      <c r="AA119" s="423"/>
      <c r="AB119" s="423"/>
      <c r="AC119" s="424"/>
      <c r="AD119" s="424"/>
      <c r="AE119" s="424"/>
      <c r="AF119" s="424"/>
      <c r="AG119" s="424"/>
    </row>
    <row r="120" ht="21" customHeight="1"/>
    <row r="121" spans="3:21" ht="19.5" customHeight="1">
      <c r="C121" s="427"/>
      <c r="D121" s="427"/>
      <c r="E121" s="427"/>
      <c r="F121" s="427"/>
      <c r="G121" s="427"/>
      <c r="H121" s="427"/>
      <c r="I121" s="427"/>
      <c r="J121" s="427"/>
      <c r="K121" s="427"/>
      <c r="L121" s="427"/>
      <c r="M121" s="427"/>
      <c r="N121" s="427"/>
      <c r="O121" s="427"/>
      <c r="P121" s="427"/>
      <c r="Q121" s="427"/>
      <c r="R121" s="427"/>
      <c r="S121" s="427"/>
      <c r="T121" s="427"/>
      <c r="U121" s="427"/>
    </row>
    <row r="122" spans="2:33" s="428" customFormat="1" ht="21" customHeight="1" hidden="1">
      <c r="B122" s="429"/>
      <c r="C122" s="430"/>
      <c r="D122" s="430"/>
      <c r="E122" s="430"/>
      <c r="F122" s="430"/>
      <c r="G122" s="430"/>
      <c r="H122" s="430"/>
      <c r="I122" s="430"/>
      <c r="J122" s="430"/>
      <c r="K122" s="430"/>
      <c r="L122" s="430"/>
      <c r="M122" s="430"/>
      <c r="N122" s="430"/>
      <c r="O122" s="430"/>
      <c r="P122" s="430"/>
      <c r="Q122" s="430"/>
      <c r="R122" s="430"/>
      <c r="S122" s="430"/>
      <c r="T122" s="430"/>
      <c r="U122" s="880"/>
      <c r="V122" s="431"/>
      <c r="W122" s="432"/>
      <c r="X122" s="432"/>
      <c r="Y122" s="432"/>
      <c r="Z122" s="432"/>
      <c r="AA122" s="433"/>
      <c r="AB122" s="433"/>
      <c r="AC122" s="432"/>
      <c r="AD122" s="432"/>
      <c r="AE122" s="432"/>
      <c r="AF122" s="432"/>
      <c r="AG122" s="432"/>
    </row>
    <row r="123" spans="1:33" s="428" customFormat="1" ht="11.25">
      <c r="A123" s="881"/>
      <c r="B123" s="882"/>
      <c r="C123" s="881"/>
      <c r="D123" s="881"/>
      <c r="E123" s="881"/>
      <c r="F123" s="881"/>
      <c r="G123" s="881"/>
      <c r="H123" s="881"/>
      <c r="I123" s="881"/>
      <c r="J123" s="881"/>
      <c r="K123" s="881"/>
      <c r="L123" s="881"/>
      <c r="M123" s="883"/>
      <c r="N123" s="883"/>
      <c r="O123" s="883"/>
      <c r="P123" s="883"/>
      <c r="Q123" s="883"/>
      <c r="R123" s="883"/>
      <c r="S123" s="883"/>
      <c r="T123" s="883"/>
      <c r="U123" s="883"/>
      <c r="V123" s="883"/>
      <c r="W123" s="884"/>
      <c r="X123" s="884"/>
      <c r="Y123" s="884"/>
      <c r="Z123" s="884"/>
      <c r="AA123" s="433"/>
      <c r="AB123" s="433"/>
      <c r="AC123" s="432"/>
      <c r="AD123" s="432"/>
      <c r="AE123" s="432"/>
      <c r="AF123" s="432"/>
      <c r="AG123" s="432"/>
    </row>
    <row r="124" spans="1:33" s="434" customFormat="1" ht="4.5" customHeight="1">
      <c r="A124" s="885"/>
      <c r="B124" s="886"/>
      <c r="C124" s="885"/>
      <c r="D124" s="885"/>
      <c r="E124" s="885"/>
      <c r="F124" s="885"/>
      <c r="G124" s="885"/>
      <c r="H124" s="885"/>
      <c r="I124" s="885"/>
      <c r="J124" s="885"/>
      <c r="K124" s="885"/>
      <c r="L124" s="885"/>
      <c r="M124" s="887"/>
      <c r="N124" s="887"/>
      <c r="O124" s="887"/>
      <c r="P124" s="887"/>
      <c r="Q124" s="887"/>
      <c r="R124" s="887"/>
      <c r="S124" s="887"/>
      <c r="T124" s="887"/>
      <c r="U124" s="887"/>
      <c r="V124" s="887"/>
      <c r="W124" s="888"/>
      <c r="X124" s="888"/>
      <c r="Y124" s="888"/>
      <c r="Z124" s="888"/>
      <c r="AA124" s="435"/>
      <c r="AB124" s="435"/>
      <c r="AC124" s="410"/>
      <c r="AD124" s="410"/>
      <c r="AE124" s="410"/>
      <c r="AF124" s="410"/>
      <c r="AG124" s="410"/>
    </row>
    <row r="125" spans="1:33" s="434" customFormat="1" ht="17.25" customHeight="1">
      <c r="A125" s="889"/>
      <c r="B125" s="889"/>
      <c r="C125" s="890"/>
      <c r="D125" s="890"/>
      <c r="E125" s="890"/>
      <c r="F125" s="890"/>
      <c r="G125" s="890"/>
      <c r="H125" s="890"/>
      <c r="I125" s="890"/>
      <c r="J125" s="890"/>
      <c r="K125" s="890"/>
      <c r="L125" s="890"/>
      <c r="M125" s="890"/>
      <c r="N125" s="890"/>
      <c r="O125" s="890"/>
      <c r="P125" s="890"/>
      <c r="Q125" s="890"/>
      <c r="R125" s="890"/>
      <c r="S125" s="890"/>
      <c r="T125" s="890"/>
      <c r="U125" s="891"/>
      <c r="V125" s="887"/>
      <c r="W125" s="888"/>
      <c r="X125" s="888"/>
      <c r="Y125" s="888"/>
      <c r="Z125" s="888"/>
      <c r="AA125" s="435"/>
      <c r="AB125" s="435"/>
      <c r="AC125" s="410"/>
      <c r="AD125" s="410"/>
      <c r="AE125" s="410"/>
      <c r="AF125" s="410"/>
      <c r="AG125" s="410"/>
    </row>
    <row r="126" spans="1:33" s="434" customFormat="1" ht="0.75" customHeight="1" hidden="1">
      <c r="A126" s="892"/>
      <c r="B126" s="893"/>
      <c r="C126" s="890"/>
      <c r="D126" s="890"/>
      <c r="E126" s="890"/>
      <c r="F126" s="890"/>
      <c r="G126" s="890"/>
      <c r="H126" s="890"/>
      <c r="I126" s="890"/>
      <c r="J126" s="890"/>
      <c r="K126" s="890"/>
      <c r="L126" s="890"/>
      <c r="M126" s="890"/>
      <c r="N126" s="890"/>
      <c r="O126" s="890"/>
      <c r="P126" s="890"/>
      <c r="Q126" s="890"/>
      <c r="R126" s="890"/>
      <c r="S126" s="890"/>
      <c r="T126" s="890"/>
      <c r="U126" s="891"/>
      <c r="V126" s="887"/>
      <c r="W126" s="888"/>
      <c r="X126" s="888"/>
      <c r="Y126" s="888"/>
      <c r="Z126" s="888"/>
      <c r="AA126" s="435"/>
      <c r="AB126" s="435"/>
      <c r="AC126" s="410"/>
      <c r="AD126" s="410"/>
      <c r="AE126" s="410"/>
      <c r="AF126" s="410"/>
      <c r="AG126" s="410"/>
    </row>
    <row r="127" spans="1:33" s="434" customFormat="1" ht="11.25" hidden="1">
      <c r="A127" s="892"/>
      <c r="B127" s="893"/>
      <c r="C127" s="894"/>
      <c r="D127" s="894"/>
      <c r="E127" s="894"/>
      <c r="F127" s="894"/>
      <c r="G127" s="894"/>
      <c r="H127" s="894"/>
      <c r="I127" s="894"/>
      <c r="J127" s="894"/>
      <c r="K127" s="894"/>
      <c r="L127" s="894"/>
      <c r="M127" s="894"/>
      <c r="N127" s="894"/>
      <c r="O127" s="894"/>
      <c r="P127" s="894"/>
      <c r="Q127" s="894"/>
      <c r="R127" s="894"/>
      <c r="S127" s="894"/>
      <c r="T127" s="894"/>
      <c r="U127" s="895"/>
      <c r="V127" s="887"/>
      <c r="W127" s="888"/>
      <c r="X127" s="888"/>
      <c r="Y127" s="888"/>
      <c r="Z127" s="888"/>
      <c r="AA127" s="435"/>
      <c r="AB127" s="435"/>
      <c r="AC127" s="410"/>
      <c r="AD127" s="410"/>
      <c r="AE127" s="410"/>
      <c r="AF127" s="410"/>
      <c r="AG127" s="410"/>
    </row>
    <row r="128" spans="1:33" s="434" customFormat="1" ht="11.25" hidden="1">
      <c r="A128" s="892"/>
      <c r="B128" s="893"/>
      <c r="C128" s="894"/>
      <c r="D128" s="894"/>
      <c r="E128" s="894"/>
      <c r="F128" s="894"/>
      <c r="G128" s="894"/>
      <c r="H128" s="894"/>
      <c r="I128" s="894"/>
      <c r="J128" s="894"/>
      <c r="K128" s="894"/>
      <c r="L128" s="894"/>
      <c r="M128" s="894"/>
      <c r="N128" s="894"/>
      <c r="O128" s="894"/>
      <c r="P128" s="894"/>
      <c r="Q128" s="894"/>
      <c r="R128" s="894"/>
      <c r="S128" s="894"/>
      <c r="T128" s="894"/>
      <c r="U128" s="895"/>
      <c r="V128" s="887"/>
      <c r="W128" s="888"/>
      <c r="X128" s="888"/>
      <c r="Y128" s="888"/>
      <c r="Z128" s="888"/>
      <c r="AA128" s="435"/>
      <c r="AB128" s="435"/>
      <c r="AC128" s="410"/>
      <c r="AD128" s="410"/>
      <c r="AE128" s="410"/>
      <c r="AF128" s="410"/>
      <c r="AG128" s="410"/>
    </row>
    <row r="129" spans="1:33" s="434" customFormat="1" ht="11.25" hidden="1">
      <c r="A129" s="892"/>
      <c r="B129" s="893"/>
      <c r="C129" s="896"/>
      <c r="D129" s="896"/>
      <c r="E129" s="896"/>
      <c r="F129" s="896"/>
      <c r="G129" s="896"/>
      <c r="H129" s="896"/>
      <c r="I129" s="896"/>
      <c r="J129" s="896"/>
      <c r="K129" s="896"/>
      <c r="L129" s="896"/>
      <c r="M129" s="896"/>
      <c r="N129" s="896"/>
      <c r="O129" s="896"/>
      <c r="P129" s="896"/>
      <c r="Q129" s="896"/>
      <c r="R129" s="896"/>
      <c r="S129" s="896"/>
      <c r="T129" s="896"/>
      <c r="U129" s="897"/>
      <c r="V129" s="887"/>
      <c r="W129" s="888"/>
      <c r="X129" s="888"/>
      <c r="Y129" s="888"/>
      <c r="Z129" s="888"/>
      <c r="AA129" s="435"/>
      <c r="AB129" s="435"/>
      <c r="AC129" s="410"/>
      <c r="AD129" s="410"/>
      <c r="AE129" s="410"/>
      <c r="AF129" s="410"/>
      <c r="AG129" s="410"/>
    </row>
    <row r="130" spans="1:33" s="434" customFormat="1" ht="11.25" hidden="1">
      <c r="A130" s="892"/>
      <c r="B130" s="893"/>
      <c r="C130" s="896"/>
      <c r="D130" s="896"/>
      <c r="E130" s="896"/>
      <c r="F130" s="896"/>
      <c r="G130" s="896"/>
      <c r="H130" s="896"/>
      <c r="I130" s="896"/>
      <c r="J130" s="896"/>
      <c r="K130" s="896"/>
      <c r="L130" s="896"/>
      <c r="M130" s="896"/>
      <c r="N130" s="896"/>
      <c r="O130" s="896"/>
      <c r="P130" s="896"/>
      <c r="Q130" s="896"/>
      <c r="R130" s="896"/>
      <c r="S130" s="896"/>
      <c r="T130" s="896"/>
      <c r="U130" s="897"/>
      <c r="V130" s="887"/>
      <c r="W130" s="888"/>
      <c r="X130" s="888"/>
      <c r="Y130" s="888"/>
      <c r="Z130" s="888"/>
      <c r="AA130" s="435"/>
      <c r="AB130" s="435"/>
      <c r="AC130" s="410"/>
      <c r="AD130" s="410"/>
      <c r="AE130" s="410"/>
      <c r="AF130" s="410"/>
      <c r="AG130" s="410"/>
    </row>
    <row r="131" spans="1:33" s="434" customFormat="1" ht="11.25" hidden="1">
      <c r="A131" s="892"/>
      <c r="B131" s="893"/>
      <c r="C131" s="896"/>
      <c r="D131" s="896"/>
      <c r="E131" s="896"/>
      <c r="F131" s="896"/>
      <c r="G131" s="896"/>
      <c r="H131" s="896"/>
      <c r="I131" s="896"/>
      <c r="J131" s="896"/>
      <c r="K131" s="896"/>
      <c r="L131" s="896"/>
      <c r="M131" s="896"/>
      <c r="N131" s="896"/>
      <c r="O131" s="896"/>
      <c r="P131" s="896"/>
      <c r="Q131" s="896"/>
      <c r="R131" s="896"/>
      <c r="S131" s="896"/>
      <c r="T131" s="896"/>
      <c r="U131" s="897"/>
      <c r="V131" s="887"/>
      <c r="W131" s="888"/>
      <c r="X131" s="888"/>
      <c r="Y131" s="888"/>
      <c r="Z131" s="888"/>
      <c r="AA131" s="435"/>
      <c r="AB131" s="435"/>
      <c r="AC131" s="410"/>
      <c r="AD131" s="410"/>
      <c r="AE131" s="410"/>
      <c r="AF131" s="410"/>
      <c r="AG131" s="410"/>
    </row>
    <row r="132" spans="1:33" s="434" customFormat="1" ht="11.25" hidden="1">
      <c r="A132" s="892"/>
      <c r="B132" s="893"/>
      <c r="C132" s="896"/>
      <c r="D132" s="896"/>
      <c r="E132" s="896"/>
      <c r="F132" s="896"/>
      <c r="G132" s="896"/>
      <c r="H132" s="896"/>
      <c r="I132" s="896"/>
      <c r="J132" s="896"/>
      <c r="K132" s="896"/>
      <c r="L132" s="896"/>
      <c r="M132" s="896"/>
      <c r="N132" s="896"/>
      <c r="O132" s="896"/>
      <c r="P132" s="896"/>
      <c r="Q132" s="896"/>
      <c r="R132" s="896"/>
      <c r="S132" s="896"/>
      <c r="T132" s="896"/>
      <c r="U132" s="897"/>
      <c r="V132" s="887"/>
      <c r="W132" s="888"/>
      <c r="X132" s="888"/>
      <c r="Y132" s="888"/>
      <c r="Z132" s="888"/>
      <c r="AA132" s="435"/>
      <c r="AB132" s="435"/>
      <c r="AC132" s="410"/>
      <c r="AD132" s="410"/>
      <c r="AE132" s="410"/>
      <c r="AF132" s="410"/>
      <c r="AG132" s="410"/>
    </row>
    <row r="133" spans="1:33" s="434" customFormat="1" ht="11.25" hidden="1">
      <c r="A133" s="892"/>
      <c r="B133" s="893"/>
      <c r="C133" s="896"/>
      <c r="D133" s="896"/>
      <c r="E133" s="896"/>
      <c r="F133" s="896"/>
      <c r="G133" s="896"/>
      <c r="H133" s="896"/>
      <c r="I133" s="896"/>
      <c r="J133" s="896"/>
      <c r="K133" s="896"/>
      <c r="L133" s="896"/>
      <c r="M133" s="896"/>
      <c r="N133" s="896"/>
      <c r="O133" s="896"/>
      <c r="P133" s="896"/>
      <c r="Q133" s="896"/>
      <c r="R133" s="896"/>
      <c r="S133" s="896"/>
      <c r="T133" s="896"/>
      <c r="U133" s="897"/>
      <c r="V133" s="887"/>
      <c r="W133" s="888"/>
      <c r="X133" s="888"/>
      <c r="Y133" s="888"/>
      <c r="Z133" s="888"/>
      <c r="AA133" s="435"/>
      <c r="AB133" s="435"/>
      <c r="AC133" s="410"/>
      <c r="AD133" s="410"/>
      <c r="AE133" s="410"/>
      <c r="AF133" s="410"/>
      <c r="AG133" s="410"/>
    </row>
    <row r="134" spans="1:33" s="434" customFormat="1" ht="11.25" hidden="1">
      <c r="A134" s="892"/>
      <c r="B134" s="893"/>
      <c r="C134" s="896"/>
      <c r="D134" s="896"/>
      <c r="E134" s="896"/>
      <c r="F134" s="896"/>
      <c r="G134" s="896"/>
      <c r="H134" s="896"/>
      <c r="I134" s="896"/>
      <c r="J134" s="896"/>
      <c r="K134" s="896"/>
      <c r="L134" s="896"/>
      <c r="M134" s="896"/>
      <c r="N134" s="896"/>
      <c r="O134" s="896"/>
      <c r="P134" s="896"/>
      <c r="Q134" s="896"/>
      <c r="R134" s="896"/>
      <c r="S134" s="896"/>
      <c r="T134" s="896"/>
      <c r="U134" s="897"/>
      <c r="V134" s="887"/>
      <c r="W134" s="888"/>
      <c r="X134" s="888"/>
      <c r="Y134" s="888"/>
      <c r="Z134" s="888"/>
      <c r="AA134" s="435"/>
      <c r="AB134" s="435"/>
      <c r="AC134" s="410"/>
      <c r="AD134" s="410"/>
      <c r="AE134" s="410"/>
      <c r="AF134" s="410"/>
      <c r="AG134" s="410"/>
    </row>
    <row r="135" spans="1:33" s="434" customFormat="1" ht="11.25" hidden="1">
      <c r="A135" s="892"/>
      <c r="B135" s="893"/>
      <c r="C135" s="896"/>
      <c r="D135" s="896"/>
      <c r="E135" s="896"/>
      <c r="F135" s="896"/>
      <c r="G135" s="896"/>
      <c r="H135" s="896"/>
      <c r="I135" s="896"/>
      <c r="J135" s="896"/>
      <c r="K135" s="896"/>
      <c r="L135" s="896"/>
      <c r="M135" s="896"/>
      <c r="N135" s="896"/>
      <c r="O135" s="896"/>
      <c r="P135" s="896"/>
      <c r="Q135" s="896"/>
      <c r="R135" s="896"/>
      <c r="S135" s="896"/>
      <c r="T135" s="896"/>
      <c r="U135" s="897"/>
      <c r="V135" s="887"/>
      <c r="W135" s="888"/>
      <c r="X135" s="888"/>
      <c r="Y135" s="888"/>
      <c r="Z135" s="888"/>
      <c r="AA135" s="435"/>
      <c r="AB135" s="435"/>
      <c r="AC135" s="410"/>
      <c r="AD135" s="410"/>
      <c r="AE135" s="410"/>
      <c r="AF135" s="410"/>
      <c r="AG135" s="410"/>
    </row>
    <row r="136" spans="1:33" s="434" customFormat="1" ht="11.25" hidden="1">
      <c r="A136" s="892"/>
      <c r="B136" s="893"/>
      <c r="C136" s="896"/>
      <c r="D136" s="896"/>
      <c r="E136" s="896"/>
      <c r="F136" s="896"/>
      <c r="G136" s="896"/>
      <c r="H136" s="896"/>
      <c r="I136" s="896"/>
      <c r="J136" s="896"/>
      <c r="K136" s="896"/>
      <c r="L136" s="896"/>
      <c r="M136" s="896"/>
      <c r="N136" s="896"/>
      <c r="O136" s="896"/>
      <c r="P136" s="896"/>
      <c r="Q136" s="896"/>
      <c r="R136" s="896"/>
      <c r="S136" s="896"/>
      <c r="T136" s="896"/>
      <c r="U136" s="897"/>
      <c r="V136" s="887"/>
      <c r="W136" s="888"/>
      <c r="X136" s="888"/>
      <c r="Y136" s="888"/>
      <c r="Z136" s="888"/>
      <c r="AA136" s="435"/>
      <c r="AB136" s="435"/>
      <c r="AC136" s="410"/>
      <c r="AD136" s="410"/>
      <c r="AE136" s="410"/>
      <c r="AF136" s="410"/>
      <c r="AG136" s="410"/>
    </row>
    <row r="137" spans="1:33" s="434" customFormat="1" ht="11.25" hidden="1">
      <c r="A137" s="892"/>
      <c r="B137" s="893"/>
      <c r="C137" s="896"/>
      <c r="D137" s="896"/>
      <c r="E137" s="896"/>
      <c r="F137" s="896"/>
      <c r="G137" s="896"/>
      <c r="H137" s="896"/>
      <c r="I137" s="896"/>
      <c r="J137" s="896"/>
      <c r="K137" s="896"/>
      <c r="L137" s="896"/>
      <c r="M137" s="896"/>
      <c r="N137" s="896"/>
      <c r="O137" s="896"/>
      <c r="P137" s="896"/>
      <c r="Q137" s="896"/>
      <c r="R137" s="896"/>
      <c r="S137" s="896"/>
      <c r="T137" s="896"/>
      <c r="U137" s="897"/>
      <c r="V137" s="887"/>
      <c r="W137" s="888"/>
      <c r="X137" s="888"/>
      <c r="Y137" s="888"/>
      <c r="Z137" s="888"/>
      <c r="AA137" s="435"/>
      <c r="AB137" s="435"/>
      <c r="AC137" s="410"/>
      <c r="AD137" s="410"/>
      <c r="AE137" s="410"/>
      <c r="AF137" s="410"/>
      <c r="AG137" s="410"/>
    </row>
    <row r="138" spans="1:33" s="434" customFormat="1" ht="11.25" hidden="1">
      <c r="A138" s="892"/>
      <c r="B138" s="893"/>
      <c r="C138" s="896"/>
      <c r="D138" s="896"/>
      <c r="E138" s="896"/>
      <c r="F138" s="896"/>
      <c r="G138" s="896"/>
      <c r="H138" s="896"/>
      <c r="I138" s="896"/>
      <c r="J138" s="896"/>
      <c r="K138" s="896"/>
      <c r="L138" s="896"/>
      <c r="M138" s="896"/>
      <c r="N138" s="896"/>
      <c r="O138" s="896"/>
      <c r="P138" s="896"/>
      <c r="Q138" s="896"/>
      <c r="R138" s="896"/>
      <c r="S138" s="896"/>
      <c r="T138" s="896"/>
      <c r="U138" s="897"/>
      <c r="V138" s="887"/>
      <c r="W138" s="888"/>
      <c r="X138" s="888"/>
      <c r="Y138" s="888"/>
      <c r="Z138" s="888"/>
      <c r="AA138" s="435"/>
      <c r="AB138" s="435"/>
      <c r="AC138" s="410"/>
      <c r="AD138" s="410"/>
      <c r="AE138" s="410"/>
      <c r="AF138" s="410"/>
      <c r="AG138" s="410"/>
    </row>
    <row r="139" spans="1:33" s="434" customFormat="1" ht="11.25" hidden="1">
      <c r="A139" s="892"/>
      <c r="B139" s="893"/>
      <c r="C139" s="896"/>
      <c r="D139" s="896"/>
      <c r="E139" s="896"/>
      <c r="F139" s="896"/>
      <c r="G139" s="896"/>
      <c r="H139" s="896"/>
      <c r="I139" s="896"/>
      <c r="J139" s="896"/>
      <c r="K139" s="896"/>
      <c r="L139" s="896"/>
      <c r="M139" s="896"/>
      <c r="N139" s="896"/>
      <c r="O139" s="896"/>
      <c r="P139" s="896"/>
      <c r="Q139" s="896"/>
      <c r="R139" s="896"/>
      <c r="S139" s="896"/>
      <c r="T139" s="896"/>
      <c r="U139" s="897"/>
      <c r="V139" s="887"/>
      <c r="W139" s="888"/>
      <c r="X139" s="888"/>
      <c r="Y139" s="888"/>
      <c r="Z139" s="888"/>
      <c r="AA139" s="435"/>
      <c r="AB139" s="435"/>
      <c r="AC139" s="410"/>
      <c r="AD139" s="410"/>
      <c r="AE139" s="410"/>
      <c r="AF139" s="410"/>
      <c r="AG139" s="410"/>
    </row>
    <row r="140" spans="1:33" s="434" customFormat="1" ht="11.25" hidden="1">
      <c r="A140" s="885"/>
      <c r="B140" s="886"/>
      <c r="C140" s="885"/>
      <c r="D140" s="885"/>
      <c r="E140" s="885"/>
      <c r="F140" s="885"/>
      <c r="G140" s="885"/>
      <c r="H140" s="885"/>
      <c r="I140" s="885"/>
      <c r="J140" s="885"/>
      <c r="K140" s="885"/>
      <c r="L140" s="885"/>
      <c r="M140" s="887"/>
      <c r="N140" s="887"/>
      <c r="O140" s="887"/>
      <c r="P140" s="887"/>
      <c r="Q140" s="887"/>
      <c r="R140" s="887"/>
      <c r="S140" s="887"/>
      <c r="T140" s="887"/>
      <c r="U140" s="887"/>
      <c r="V140" s="887"/>
      <c r="W140" s="888"/>
      <c r="X140" s="888"/>
      <c r="Y140" s="888"/>
      <c r="Z140" s="888"/>
      <c r="AA140" s="435"/>
      <c r="AB140" s="435"/>
      <c r="AC140" s="410"/>
      <c r="AD140" s="410"/>
      <c r="AE140" s="410"/>
      <c r="AF140" s="410"/>
      <c r="AG140" s="410"/>
    </row>
    <row r="141" spans="1:33" s="434" customFormat="1" ht="11.25">
      <c r="A141" s="885"/>
      <c r="B141" s="886"/>
      <c r="C141" s="885"/>
      <c r="D141" s="885"/>
      <c r="E141" s="885"/>
      <c r="F141" s="885"/>
      <c r="G141" s="885"/>
      <c r="H141" s="885"/>
      <c r="I141" s="885"/>
      <c r="J141" s="885"/>
      <c r="K141" s="885"/>
      <c r="L141" s="885"/>
      <c r="M141" s="887"/>
      <c r="N141" s="887"/>
      <c r="O141" s="887"/>
      <c r="P141" s="887"/>
      <c r="Q141" s="887"/>
      <c r="R141" s="887"/>
      <c r="S141" s="887"/>
      <c r="T141" s="887"/>
      <c r="U141" s="887"/>
      <c r="V141" s="887"/>
      <c r="W141" s="888"/>
      <c r="X141" s="888"/>
      <c r="Y141" s="888"/>
      <c r="Z141" s="888"/>
      <c r="AA141" s="435"/>
      <c r="AB141" s="435"/>
      <c r="AC141" s="410"/>
      <c r="AD141" s="410"/>
      <c r="AE141" s="410"/>
      <c r="AF141" s="410"/>
      <c r="AG141" s="410"/>
    </row>
    <row r="142" spans="1:33" s="434" customFormat="1" ht="11.25">
      <c r="A142" s="885"/>
      <c r="B142" s="886"/>
      <c r="C142" s="885"/>
      <c r="D142" s="885"/>
      <c r="E142" s="885"/>
      <c r="F142" s="885"/>
      <c r="G142" s="885"/>
      <c r="H142" s="885"/>
      <c r="I142" s="885"/>
      <c r="J142" s="885"/>
      <c r="K142" s="885"/>
      <c r="L142" s="885"/>
      <c r="M142" s="887"/>
      <c r="N142" s="887"/>
      <c r="O142" s="887"/>
      <c r="P142" s="887"/>
      <c r="Q142" s="887"/>
      <c r="R142" s="887"/>
      <c r="S142" s="887"/>
      <c r="T142" s="887"/>
      <c r="U142" s="887"/>
      <c r="V142" s="887"/>
      <c r="W142" s="888"/>
      <c r="X142" s="888"/>
      <c r="Y142" s="888"/>
      <c r="Z142" s="888"/>
      <c r="AA142" s="435"/>
      <c r="AB142" s="435"/>
      <c r="AC142" s="410"/>
      <c r="AD142" s="410"/>
      <c r="AE142" s="410"/>
      <c r="AF142" s="410"/>
      <c r="AG142" s="410"/>
    </row>
    <row r="143" spans="1:33" s="434" customFormat="1" ht="11.25">
      <c r="A143" s="885"/>
      <c r="B143" s="886"/>
      <c r="C143" s="885"/>
      <c r="D143" s="885"/>
      <c r="E143" s="885"/>
      <c r="F143" s="885"/>
      <c r="G143" s="885"/>
      <c r="H143" s="885"/>
      <c r="I143" s="885"/>
      <c r="J143" s="885"/>
      <c r="K143" s="885"/>
      <c r="L143" s="885"/>
      <c r="M143" s="887"/>
      <c r="N143" s="887"/>
      <c r="O143" s="887"/>
      <c r="P143" s="887"/>
      <c r="Q143" s="887"/>
      <c r="R143" s="887"/>
      <c r="S143" s="887"/>
      <c r="T143" s="887"/>
      <c r="U143" s="887"/>
      <c r="V143" s="887"/>
      <c r="W143" s="888"/>
      <c r="X143" s="888"/>
      <c r="Y143" s="888"/>
      <c r="Z143" s="888"/>
      <c r="AA143" s="435"/>
      <c r="AB143" s="435"/>
      <c r="AC143" s="410"/>
      <c r="AD143" s="410"/>
      <c r="AE143" s="410"/>
      <c r="AF143" s="410"/>
      <c r="AG143" s="410"/>
    </row>
    <row r="144" spans="1:33" s="434" customFormat="1" ht="21" customHeight="1">
      <c r="A144" s="889"/>
      <c r="B144" s="889"/>
      <c r="C144" s="898"/>
      <c r="D144" s="898"/>
      <c r="E144" s="898"/>
      <c r="F144" s="898"/>
      <c r="G144" s="898"/>
      <c r="H144" s="898"/>
      <c r="I144" s="898"/>
      <c r="J144" s="898"/>
      <c r="K144" s="898"/>
      <c r="L144" s="898"/>
      <c r="M144" s="898"/>
      <c r="N144" s="898"/>
      <c r="O144" s="898"/>
      <c r="P144" s="898"/>
      <c r="Q144" s="898"/>
      <c r="R144" s="898"/>
      <c r="S144" s="898"/>
      <c r="T144" s="898"/>
      <c r="U144" s="899"/>
      <c r="V144" s="887"/>
      <c r="W144" s="888"/>
      <c r="X144" s="888"/>
      <c r="Y144" s="888"/>
      <c r="Z144" s="888"/>
      <c r="AA144" s="435"/>
      <c r="AB144" s="435"/>
      <c r="AC144" s="410"/>
      <c r="AD144" s="410"/>
      <c r="AE144" s="410"/>
      <c r="AF144" s="410"/>
      <c r="AG144" s="410"/>
    </row>
    <row r="145" spans="1:33" s="434" customFormat="1" ht="11.25" hidden="1">
      <c r="A145" s="892"/>
      <c r="B145" s="900"/>
      <c r="C145" s="901"/>
      <c r="D145" s="901"/>
      <c r="E145" s="901"/>
      <c r="F145" s="901"/>
      <c r="G145" s="901"/>
      <c r="H145" s="901"/>
      <c r="I145" s="901"/>
      <c r="J145" s="901"/>
      <c r="K145" s="901"/>
      <c r="L145" s="901"/>
      <c r="M145" s="901"/>
      <c r="N145" s="901"/>
      <c r="O145" s="901"/>
      <c r="P145" s="901"/>
      <c r="Q145" s="901"/>
      <c r="R145" s="901"/>
      <c r="S145" s="901"/>
      <c r="T145" s="901"/>
      <c r="U145" s="902"/>
      <c r="V145" s="887"/>
      <c r="W145" s="888"/>
      <c r="X145" s="888"/>
      <c r="Y145" s="888"/>
      <c r="Z145" s="888"/>
      <c r="AA145" s="435"/>
      <c r="AB145" s="435"/>
      <c r="AC145" s="410"/>
      <c r="AD145" s="410"/>
      <c r="AE145" s="410"/>
      <c r="AF145" s="410"/>
      <c r="AG145" s="410"/>
    </row>
    <row r="146" spans="1:33" s="434" customFormat="1" ht="12" hidden="1">
      <c r="A146" s="892"/>
      <c r="B146" s="900"/>
      <c r="C146" s="903"/>
      <c r="D146" s="903"/>
      <c r="E146" s="903"/>
      <c r="F146" s="903"/>
      <c r="G146" s="903"/>
      <c r="H146" s="903"/>
      <c r="I146" s="903"/>
      <c r="J146" s="903"/>
      <c r="K146" s="903"/>
      <c r="L146" s="903"/>
      <c r="M146" s="903"/>
      <c r="N146" s="903"/>
      <c r="O146" s="903"/>
      <c r="P146" s="903"/>
      <c r="Q146" s="903"/>
      <c r="R146" s="903"/>
      <c r="S146" s="903"/>
      <c r="T146" s="903"/>
      <c r="U146" s="902"/>
      <c r="V146" s="887"/>
      <c r="W146" s="888"/>
      <c r="X146" s="888"/>
      <c r="Y146" s="888"/>
      <c r="Z146" s="888"/>
      <c r="AA146" s="435"/>
      <c r="AB146" s="435"/>
      <c r="AC146" s="410"/>
      <c r="AD146" s="410"/>
      <c r="AE146" s="410"/>
      <c r="AF146" s="410"/>
      <c r="AG146" s="410"/>
    </row>
    <row r="147" spans="1:33" s="434" customFormat="1" ht="11.25" hidden="1">
      <c r="A147" s="892"/>
      <c r="B147" s="900"/>
      <c r="C147" s="901"/>
      <c r="D147" s="901"/>
      <c r="E147" s="901"/>
      <c r="F147" s="901"/>
      <c r="G147" s="901"/>
      <c r="H147" s="901"/>
      <c r="I147" s="901"/>
      <c r="J147" s="901"/>
      <c r="K147" s="901"/>
      <c r="L147" s="901"/>
      <c r="M147" s="901"/>
      <c r="N147" s="901"/>
      <c r="O147" s="901"/>
      <c r="P147" s="901"/>
      <c r="Q147" s="901"/>
      <c r="R147" s="901"/>
      <c r="S147" s="901"/>
      <c r="T147" s="901"/>
      <c r="U147" s="902"/>
      <c r="V147" s="887"/>
      <c r="W147" s="888"/>
      <c r="X147" s="888"/>
      <c r="Y147" s="888"/>
      <c r="Z147" s="888"/>
      <c r="AA147" s="435"/>
      <c r="AB147" s="435"/>
      <c r="AC147" s="410"/>
      <c r="AD147" s="410"/>
      <c r="AE147" s="410"/>
      <c r="AF147" s="410"/>
      <c r="AG147" s="410"/>
    </row>
    <row r="148" spans="1:33" s="434" customFormat="1" ht="11.25" hidden="1">
      <c r="A148" s="892"/>
      <c r="B148" s="900"/>
      <c r="C148" s="901"/>
      <c r="D148" s="901"/>
      <c r="E148" s="901"/>
      <c r="F148" s="901"/>
      <c r="G148" s="901"/>
      <c r="H148" s="901"/>
      <c r="I148" s="901"/>
      <c r="J148" s="901"/>
      <c r="K148" s="901"/>
      <c r="L148" s="901"/>
      <c r="M148" s="901"/>
      <c r="N148" s="901"/>
      <c r="O148" s="901"/>
      <c r="P148" s="901"/>
      <c r="Q148" s="901"/>
      <c r="R148" s="901"/>
      <c r="S148" s="901"/>
      <c r="T148" s="901"/>
      <c r="U148" s="902"/>
      <c r="V148" s="887"/>
      <c r="W148" s="888"/>
      <c r="X148" s="888"/>
      <c r="Y148" s="888"/>
      <c r="Z148" s="888"/>
      <c r="AA148" s="435"/>
      <c r="AB148" s="435"/>
      <c r="AC148" s="410"/>
      <c r="AD148" s="410"/>
      <c r="AE148" s="410"/>
      <c r="AF148" s="410"/>
      <c r="AG148" s="410"/>
    </row>
    <row r="149" spans="1:33" s="434" customFormat="1" ht="11.25" hidden="1">
      <c r="A149" s="892"/>
      <c r="B149" s="900"/>
      <c r="C149" s="901"/>
      <c r="D149" s="901"/>
      <c r="E149" s="901"/>
      <c r="F149" s="901"/>
      <c r="G149" s="901"/>
      <c r="H149" s="901"/>
      <c r="I149" s="901"/>
      <c r="J149" s="901"/>
      <c r="K149" s="901"/>
      <c r="L149" s="901"/>
      <c r="M149" s="901"/>
      <c r="N149" s="901"/>
      <c r="O149" s="901"/>
      <c r="P149" s="901"/>
      <c r="Q149" s="901"/>
      <c r="R149" s="901"/>
      <c r="S149" s="901"/>
      <c r="T149" s="901"/>
      <c r="U149" s="902"/>
      <c r="V149" s="887"/>
      <c r="W149" s="888"/>
      <c r="X149" s="888"/>
      <c r="Y149" s="888"/>
      <c r="Z149" s="888"/>
      <c r="AA149" s="435"/>
      <c r="AB149" s="435"/>
      <c r="AC149" s="410"/>
      <c r="AD149" s="410"/>
      <c r="AE149" s="410"/>
      <c r="AF149" s="410"/>
      <c r="AG149" s="410"/>
    </row>
    <row r="150" spans="1:33" s="434" customFormat="1" ht="11.25" hidden="1">
      <c r="A150" s="892"/>
      <c r="B150" s="900"/>
      <c r="C150" s="901"/>
      <c r="D150" s="901"/>
      <c r="E150" s="901"/>
      <c r="F150" s="901"/>
      <c r="G150" s="901"/>
      <c r="H150" s="901"/>
      <c r="I150" s="901"/>
      <c r="J150" s="901"/>
      <c r="K150" s="901"/>
      <c r="L150" s="901"/>
      <c r="M150" s="901"/>
      <c r="N150" s="901"/>
      <c r="O150" s="901"/>
      <c r="P150" s="901"/>
      <c r="Q150" s="901"/>
      <c r="R150" s="901"/>
      <c r="S150" s="901"/>
      <c r="T150" s="901"/>
      <c r="U150" s="902"/>
      <c r="V150" s="887"/>
      <c r="W150" s="888"/>
      <c r="X150" s="888"/>
      <c r="Y150" s="888"/>
      <c r="Z150" s="888"/>
      <c r="AA150" s="435"/>
      <c r="AB150" s="435"/>
      <c r="AC150" s="410"/>
      <c r="AD150" s="410"/>
      <c r="AE150" s="410"/>
      <c r="AF150" s="410"/>
      <c r="AG150" s="410"/>
    </row>
    <row r="151" spans="1:33" s="434" customFormat="1" ht="11.25" hidden="1">
      <c r="A151" s="892"/>
      <c r="B151" s="900"/>
      <c r="C151" s="901"/>
      <c r="D151" s="901"/>
      <c r="E151" s="901"/>
      <c r="F151" s="901"/>
      <c r="G151" s="901"/>
      <c r="H151" s="901"/>
      <c r="I151" s="901"/>
      <c r="J151" s="901"/>
      <c r="K151" s="901"/>
      <c r="L151" s="901"/>
      <c r="M151" s="901"/>
      <c r="N151" s="901"/>
      <c r="O151" s="901"/>
      <c r="P151" s="901"/>
      <c r="Q151" s="901"/>
      <c r="R151" s="901"/>
      <c r="S151" s="901"/>
      <c r="T151" s="901"/>
      <c r="U151" s="902"/>
      <c r="V151" s="887"/>
      <c r="W151" s="888"/>
      <c r="X151" s="888"/>
      <c r="Y151" s="888"/>
      <c r="Z151" s="888"/>
      <c r="AA151" s="435"/>
      <c r="AB151" s="435"/>
      <c r="AC151" s="410"/>
      <c r="AD151" s="410"/>
      <c r="AE151" s="410"/>
      <c r="AF151" s="410"/>
      <c r="AG151" s="410"/>
    </row>
    <row r="152" spans="1:33" s="434" customFormat="1" ht="11.25" hidden="1">
      <c r="A152" s="892"/>
      <c r="B152" s="900"/>
      <c r="C152" s="901"/>
      <c r="D152" s="901"/>
      <c r="E152" s="901"/>
      <c r="F152" s="901"/>
      <c r="G152" s="901"/>
      <c r="H152" s="901"/>
      <c r="I152" s="901"/>
      <c r="J152" s="901"/>
      <c r="K152" s="901"/>
      <c r="L152" s="901"/>
      <c r="M152" s="901"/>
      <c r="N152" s="901"/>
      <c r="O152" s="901"/>
      <c r="P152" s="901"/>
      <c r="Q152" s="901"/>
      <c r="R152" s="901"/>
      <c r="S152" s="901"/>
      <c r="T152" s="901"/>
      <c r="U152" s="902"/>
      <c r="V152" s="887"/>
      <c r="W152" s="888"/>
      <c r="X152" s="888"/>
      <c r="Y152" s="888"/>
      <c r="Z152" s="888"/>
      <c r="AA152" s="435"/>
      <c r="AB152" s="435"/>
      <c r="AC152" s="410"/>
      <c r="AD152" s="410"/>
      <c r="AE152" s="410"/>
      <c r="AF152" s="410"/>
      <c r="AG152" s="410"/>
    </row>
    <row r="153" spans="1:33" s="434" customFormat="1" ht="11.25" hidden="1">
      <c r="A153" s="892"/>
      <c r="B153" s="900"/>
      <c r="C153" s="901"/>
      <c r="D153" s="901"/>
      <c r="E153" s="901"/>
      <c r="F153" s="901"/>
      <c r="G153" s="901"/>
      <c r="H153" s="901"/>
      <c r="I153" s="901"/>
      <c r="J153" s="901"/>
      <c r="K153" s="901"/>
      <c r="L153" s="901"/>
      <c r="M153" s="901"/>
      <c r="N153" s="901"/>
      <c r="O153" s="901"/>
      <c r="P153" s="901"/>
      <c r="Q153" s="901"/>
      <c r="R153" s="901"/>
      <c r="S153" s="901"/>
      <c r="T153" s="901"/>
      <c r="U153" s="902"/>
      <c r="V153" s="887"/>
      <c r="W153" s="888"/>
      <c r="X153" s="888"/>
      <c r="Y153" s="888"/>
      <c r="Z153" s="888"/>
      <c r="AA153" s="435"/>
      <c r="AB153" s="435"/>
      <c r="AC153" s="410"/>
      <c r="AD153" s="410"/>
      <c r="AE153" s="410"/>
      <c r="AF153" s="410"/>
      <c r="AG153" s="410"/>
    </row>
    <row r="154" spans="1:33" s="434" customFormat="1" ht="11.25" hidden="1">
      <c r="A154" s="892"/>
      <c r="B154" s="900"/>
      <c r="C154" s="901"/>
      <c r="D154" s="901"/>
      <c r="E154" s="901"/>
      <c r="F154" s="901"/>
      <c r="G154" s="901"/>
      <c r="H154" s="901"/>
      <c r="I154" s="901"/>
      <c r="J154" s="901"/>
      <c r="K154" s="901"/>
      <c r="L154" s="901"/>
      <c r="M154" s="901"/>
      <c r="N154" s="901"/>
      <c r="O154" s="901"/>
      <c r="P154" s="901"/>
      <c r="Q154" s="901"/>
      <c r="R154" s="901"/>
      <c r="S154" s="901"/>
      <c r="T154" s="901"/>
      <c r="U154" s="902"/>
      <c r="V154" s="887"/>
      <c r="W154" s="888"/>
      <c r="X154" s="888"/>
      <c r="Y154" s="888"/>
      <c r="Z154" s="888"/>
      <c r="AA154" s="435"/>
      <c r="AB154" s="435"/>
      <c r="AC154" s="410"/>
      <c r="AD154" s="410"/>
      <c r="AE154" s="410"/>
      <c r="AF154" s="410"/>
      <c r="AG154" s="410"/>
    </row>
    <row r="155" spans="1:33" s="434" customFormat="1" ht="11.25" hidden="1">
      <c r="A155" s="892"/>
      <c r="B155" s="900"/>
      <c r="C155" s="901"/>
      <c r="D155" s="901"/>
      <c r="E155" s="901"/>
      <c r="F155" s="901"/>
      <c r="G155" s="901"/>
      <c r="H155" s="901"/>
      <c r="I155" s="901"/>
      <c r="J155" s="901"/>
      <c r="K155" s="901"/>
      <c r="L155" s="901"/>
      <c r="M155" s="901"/>
      <c r="N155" s="901"/>
      <c r="O155" s="901"/>
      <c r="P155" s="901"/>
      <c r="Q155" s="901"/>
      <c r="R155" s="901"/>
      <c r="S155" s="901"/>
      <c r="T155" s="901"/>
      <c r="U155" s="902"/>
      <c r="V155" s="887"/>
      <c r="W155" s="888"/>
      <c r="X155" s="888"/>
      <c r="Y155" s="888"/>
      <c r="Z155" s="888"/>
      <c r="AA155" s="435"/>
      <c r="AB155" s="435"/>
      <c r="AC155" s="410"/>
      <c r="AD155" s="410"/>
      <c r="AE155" s="410"/>
      <c r="AF155" s="410"/>
      <c r="AG155" s="410"/>
    </row>
    <row r="156" spans="1:33" s="434" customFormat="1" ht="11.25" hidden="1">
      <c r="A156" s="892"/>
      <c r="B156" s="900"/>
      <c r="C156" s="901"/>
      <c r="D156" s="901"/>
      <c r="E156" s="901"/>
      <c r="F156" s="901"/>
      <c r="G156" s="901"/>
      <c r="H156" s="901"/>
      <c r="I156" s="901"/>
      <c r="J156" s="901"/>
      <c r="K156" s="901"/>
      <c r="L156" s="901"/>
      <c r="M156" s="901"/>
      <c r="N156" s="901"/>
      <c r="O156" s="901"/>
      <c r="P156" s="901"/>
      <c r="Q156" s="901"/>
      <c r="R156" s="901"/>
      <c r="S156" s="901"/>
      <c r="T156" s="901"/>
      <c r="U156" s="902"/>
      <c r="V156" s="887"/>
      <c r="W156" s="888"/>
      <c r="X156" s="888"/>
      <c r="Y156" s="888"/>
      <c r="Z156" s="888"/>
      <c r="AA156" s="435"/>
      <c r="AB156" s="435"/>
      <c r="AC156" s="410"/>
      <c r="AD156" s="410"/>
      <c r="AE156" s="410"/>
      <c r="AF156" s="410"/>
      <c r="AG156" s="410"/>
    </row>
    <row r="157" spans="1:33" s="434" customFormat="1" ht="11.25" hidden="1">
      <c r="A157" s="892"/>
      <c r="B157" s="900"/>
      <c r="C157" s="901"/>
      <c r="D157" s="901"/>
      <c r="E157" s="901"/>
      <c r="F157" s="901"/>
      <c r="G157" s="901"/>
      <c r="H157" s="901"/>
      <c r="I157" s="901"/>
      <c r="J157" s="901"/>
      <c r="K157" s="901"/>
      <c r="L157" s="901"/>
      <c r="M157" s="901"/>
      <c r="N157" s="901"/>
      <c r="O157" s="901"/>
      <c r="P157" s="901"/>
      <c r="Q157" s="901"/>
      <c r="R157" s="901"/>
      <c r="S157" s="901"/>
      <c r="T157" s="901"/>
      <c r="U157" s="902"/>
      <c r="V157" s="887"/>
      <c r="W157" s="888"/>
      <c r="X157" s="888"/>
      <c r="Y157" s="888"/>
      <c r="Z157" s="888"/>
      <c r="AA157" s="435"/>
      <c r="AB157" s="435"/>
      <c r="AC157" s="410"/>
      <c r="AD157" s="410"/>
      <c r="AE157" s="410"/>
      <c r="AF157" s="410"/>
      <c r="AG157" s="410"/>
    </row>
    <row r="158" spans="1:33" s="434" customFormat="1" ht="11.25" hidden="1">
      <c r="A158" s="892"/>
      <c r="B158" s="900"/>
      <c r="C158" s="901"/>
      <c r="D158" s="901"/>
      <c r="E158" s="901"/>
      <c r="F158" s="901"/>
      <c r="G158" s="901"/>
      <c r="H158" s="901"/>
      <c r="I158" s="901"/>
      <c r="J158" s="901"/>
      <c r="K158" s="901"/>
      <c r="L158" s="901"/>
      <c r="M158" s="901"/>
      <c r="N158" s="901"/>
      <c r="O158" s="901"/>
      <c r="P158" s="901"/>
      <c r="Q158" s="901"/>
      <c r="R158" s="901"/>
      <c r="S158" s="901"/>
      <c r="T158" s="901"/>
      <c r="U158" s="902"/>
      <c r="V158" s="887"/>
      <c r="W158" s="888"/>
      <c r="X158" s="888"/>
      <c r="Y158" s="888"/>
      <c r="Z158" s="888"/>
      <c r="AA158" s="435"/>
      <c r="AB158" s="435"/>
      <c r="AC158" s="410"/>
      <c r="AD158" s="410"/>
      <c r="AE158" s="410"/>
      <c r="AF158" s="410"/>
      <c r="AG158" s="410"/>
    </row>
    <row r="159" spans="1:33" s="434" customFormat="1" ht="11.25">
      <c r="A159" s="885"/>
      <c r="B159" s="886"/>
      <c r="C159" s="885"/>
      <c r="D159" s="885"/>
      <c r="E159" s="885"/>
      <c r="F159" s="885"/>
      <c r="G159" s="885"/>
      <c r="H159" s="885"/>
      <c r="I159" s="885"/>
      <c r="J159" s="885"/>
      <c r="K159" s="885"/>
      <c r="L159" s="885"/>
      <c r="M159" s="887"/>
      <c r="N159" s="887"/>
      <c r="O159" s="887"/>
      <c r="P159" s="887"/>
      <c r="Q159" s="887"/>
      <c r="R159" s="887"/>
      <c r="S159" s="887"/>
      <c r="T159" s="887"/>
      <c r="U159" s="887"/>
      <c r="V159" s="887"/>
      <c r="W159" s="888"/>
      <c r="X159" s="888"/>
      <c r="Y159" s="888"/>
      <c r="Z159" s="888"/>
      <c r="AA159" s="435"/>
      <c r="AB159" s="435"/>
      <c r="AC159" s="410"/>
      <c r="AD159" s="410"/>
      <c r="AE159" s="410"/>
      <c r="AF159" s="410"/>
      <c r="AG159" s="410"/>
    </row>
    <row r="160" spans="1:26" ht="15.75">
      <c r="A160" s="7"/>
      <c r="B160" s="904"/>
      <c r="C160" s="7"/>
      <c r="D160" s="7"/>
      <c r="E160" s="7"/>
      <c r="F160" s="7"/>
      <c r="G160" s="7"/>
      <c r="H160" s="7"/>
      <c r="I160" s="7"/>
      <c r="J160" s="7"/>
      <c r="K160" s="7"/>
      <c r="L160" s="7"/>
      <c r="M160" s="905"/>
      <c r="N160" s="905"/>
      <c r="O160" s="905"/>
      <c r="P160" s="905"/>
      <c r="Q160" s="905"/>
      <c r="R160" s="905"/>
      <c r="S160" s="905"/>
      <c r="T160" s="905"/>
      <c r="U160" s="905"/>
      <c r="V160" s="905"/>
      <c r="W160" s="888"/>
      <c r="X160" s="888"/>
      <c r="Y160" s="888"/>
      <c r="Z160" s="888"/>
    </row>
    <row r="161" spans="1:26" ht="15.75">
      <c r="A161" s="7"/>
      <c r="B161" s="904"/>
      <c r="C161" s="7"/>
      <c r="D161" s="7"/>
      <c r="E161" s="7"/>
      <c r="F161" s="7"/>
      <c r="G161" s="7"/>
      <c r="H161" s="7"/>
      <c r="I161" s="7"/>
      <c r="J161" s="7"/>
      <c r="K161" s="7"/>
      <c r="L161" s="7"/>
      <c r="M161" s="905"/>
      <c r="N161" s="905"/>
      <c r="O161" s="905"/>
      <c r="P161" s="905"/>
      <c r="Q161" s="905"/>
      <c r="R161" s="905"/>
      <c r="S161" s="905"/>
      <c r="T161" s="905"/>
      <c r="U161" s="905"/>
      <c r="V161" s="905"/>
      <c r="W161" s="888"/>
      <c r="X161" s="888"/>
      <c r="Y161" s="888"/>
      <c r="Z161" s="888"/>
    </row>
    <row r="162" spans="1:26" ht="15.75">
      <c r="A162" s="906"/>
      <c r="B162" s="906"/>
      <c r="C162" s="890"/>
      <c r="D162" s="890"/>
      <c r="E162" s="890"/>
      <c r="F162" s="890"/>
      <c r="G162" s="890"/>
      <c r="H162" s="890"/>
      <c r="I162" s="890"/>
      <c r="J162" s="890"/>
      <c r="K162" s="890"/>
      <c r="L162" s="890"/>
      <c r="M162" s="890"/>
      <c r="N162" s="890"/>
      <c r="O162" s="890"/>
      <c r="P162" s="890"/>
      <c r="Q162" s="890"/>
      <c r="R162" s="890"/>
      <c r="S162" s="890"/>
      <c r="T162" s="890"/>
      <c r="U162" s="890"/>
      <c r="V162" s="905"/>
      <c r="W162" s="888"/>
      <c r="X162" s="888"/>
      <c r="Y162" s="888"/>
      <c r="Z162" s="888"/>
    </row>
    <row r="163" spans="1:26" ht="15.75">
      <c r="A163" s="907"/>
      <c r="B163" s="908"/>
      <c r="C163" s="890"/>
      <c r="D163" s="890"/>
      <c r="E163" s="890"/>
      <c r="F163" s="890"/>
      <c r="G163" s="890"/>
      <c r="H163" s="890"/>
      <c r="I163" s="890"/>
      <c r="J163" s="890"/>
      <c r="K163" s="890"/>
      <c r="L163" s="890"/>
      <c r="M163" s="890"/>
      <c r="N163" s="890"/>
      <c r="O163" s="890"/>
      <c r="P163" s="890"/>
      <c r="Q163" s="890"/>
      <c r="R163" s="890"/>
      <c r="S163" s="890"/>
      <c r="T163" s="890"/>
      <c r="U163" s="890"/>
      <c r="V163" s="905"/>
      <c r="W163" s="888"/>
      <c r="X163" s="888"/>
      <c r="Y163" s="888"/>
      <c r="Z163" s="888"/>
    </row>
    <row r="164" spans="1:26" ht="15.75">
      <c r="A164" s="907"/>
      <c r="B164" s="908"/>
      <c r="C164" s="890"/>
      <c r="D164" s="890"/>
      <c r="E164" s="890"/>
      <c r="F164" s="890"/>
      <c r="G164" s="890"/>
      <c r="H164" s="890"/>
      <c r="I164" s="890"/>
      <c r="J164" s="890"/>
      <c r="K164" s="890"/>
      <c r="L164" s="890"/>
      <c r="M164" s="890"/>
      <c r="N164" s="890"/>
      <c r="O164" s="890"/>
      <c r="P164" s="890"/>
      <c r="Q164" s="890"/>
      <c r="R164" s="890"/>
      <c r="S164" s="890"/>
      <c r="T164" s="890"/>
      <c r="U164" s="890"/>
      <c r="V164" s="905"/>
      <c r="W164" s="888"/>
      <c r="X164" s="888"/>
      <c r="Y164" s="888"/>
      <c r="Z164" s="888"/>
    </row>
    <row r="165" spans="1:26" ht="15.75">
      <c r="A165" s="907"/>
      <c r="B165" s="908"/>
      <c r="C165" s="890"/>
      <c r="D165" s="890"/>
      <c r="E165" s="890"/>
      <c r="F165" s="890"/>
      <c r="G165" s="890"/>
      <c r="H165" s="890"/>
      <c r="I165" s="890"/>
      <c r="J165" s="890"/>
      <c r="K165" s="890"/>
      <c r="L165" s="890"/>
      <c r="M165" s="890"/>
      <c r="N165" s="890"/>
      <c r="O165" s="890"/>
      <c r="P165" s="890"/>
      <c r="Q165" s="890"/>
      <c r="R165" s="890"/>
      <c r="S165" s="890"/>
      <c r="T165" s="890"/>
      <c r="U165" s="890"/>
      <c r="V165" s="905"/>
      <c r="W165" s="888"/>
      <c r="X165" s="888"/>
      <c r="Y165" s="888"/>
      <c r="Z165" s="888"/>
    </row>
    <row r="166" spans="1:26" ht="15.75">
      <c r="A166" s="907"/>
      <c r="B166" s="908"/>
      <c r="C166" s="890"/>
      <c r="D166" s="890"/>
      <c r="E166" s="890"/>
      <c r="F166" s="890"/>
      <c r="G166" s="890"/>
      <c r="H166" s="890"/>
      <c r="I166" s="890"/>
      <c r="J166" s="890"/>
      <c r="K166" s="890"/>
      <c r="L166" s="890"/>
      <c r="M166" s="890"/>
      <c r="N166" s="890"/>
      <c r="O166" s="890"/>
      <c r="P166" s="890"/>
      <c r="Q166" s="890"/>
      <c r="R166" s="890"/>
      <c r="S166" s="890"/>
      <c r="T166" s="890"/>
      <c r="U166" s="890"/>
      <c r="V166" s="905"/>
      <c r="W166" s="888"/>
      <c r="X166" s="888"/>
      <c r="Y166" s="888"/>
      <c r="Z166" s="888"/>
    </row>
    <row r="167" spans="1:26" ht="15.75">
      <c r="A167" s="907"/>
      <c r="B167" s="908"/>
      <c r="C167" s="890"/>
      <c r="D167" s="890"/>
      <c r="E167" s="890"/>
      <c r="F167" s="890"/>
      <c r="G167" s="890"/>
      <c r="H167" s="890"/>
      <c r="I167" s="890"/>
      <c r="J167" s="890"/>
      <c r="K167" s="890"/>
      <c r="L167" s="890"/>
      <c r="M167" s="890"/>
      <c r="N167" s="890"/>
      <c r="O167" s="890"/>
      <c r="P167" s="890"/>
      <c r="Q167" s="890"/>
      <c r="R167" s="890"/>
      <c r="S167" s="890"/>
      <c r="T167" s="890"/>
      <c r="U167" s="890"/>
      <c r="V167" s="905"/>
      <c r="W167" s="888"/>
      <c r="X167" s="888"/>
      <c r="Y167" s="888"/>
      <c r="Z167" s="888"/>
    </row>
    <row r="168" spans="1:26" ht="15.75">
      <c r="A168" s="907"/>
      <c r="B168" s="908"/>
      <c r="C168" s="890"/>
      <c r="D168" s="890"/>
      <c r="E168" s="890"/>
      <c r="F168" s="890"/>
      <c r="G168" s="890"/>
      <c r="H168" s="890"/>
      <c r="I168" s="890"/>
      <c r="J168" s="890"/>
      <c r="K168" s="890"/>
      <c r="L168" s="890"/>
      <c r="M168" s="890"/>
      <c r="N168" s="890"/>
      <c r="O168" s="890"/>
      <c r="P168" s="890"/>
      <c r="Q168" s="890"/>
      <c r="R168" s="890"/>
      <c r="S168" s="890"/>
      <c r="T168" s="890"/>
      <c r="U168" s="890"/>
      <c r="V168" s="905"/>
      <c r="W168" s="888"/>
      <c r="X168" s="888"/>
      <c r="Y168" s="888"/>
      <c r="Z168" s="888"/>
    </row>
    <row r="169" spans="1:26" ht="15.75">
      <c r="A169" s="907"/>
      <c r="B169" s="908"/>
      <c r="C169" s="890"/>
      <c r="D169" s="890"/>
      <c r="E169" s="890"/>
      <c r="F169" s="890"/>
      <c r="G169" s="890"/>
      <c r="H169" s="890"/>
      <c r="I169" s="890"/>
      <c r="J169" s="890"/>
      <c r="K169" s="890"/>
      <c r="L169" s="890"/>
      <c r="M169" s="890"/>
      <c r="N169" s="890"/>
      <c r="O169" s="890"/>
      <c r="P169" s="890"/>
      <c r="Q169" s="890"/>
      <c r="R169" s="890"/>
      <c r="S169" s="890"/>
      <c r="T169" s="890"/>
      <c r="U169" s="890"/>
      <c r="V169" s="905"/>
      <c r="W169" s="888"/>
      <c r="X169" s="888"/>
      <c r="Y169" s="888"/>
      <c r="Z169" s="888"/>
    </row>
    <row r="170" spans="1:26" ht="15.75">
      <c r="A170" s="907"/>
      <c r="B170" s="908"/>
      <c r="C170" s="890"/>
      <c r="D170" s="890"/>
      <c r="E170" s="890"/>
      <c r="F170" s="890"/>
      <c r="G170" s="890"/>
      <c r="H170" s="890"/>
      <c r="I170" s="890"/>
      <c r="J170" s="890"/>
      <c r="K170" s="890"/>
      <c r="L170" s="890"/>
      <c r="M170" s="890"/>
      <c r="N170" s="890"/>
      <c r="O170" s="890"/>
      <c r="P170" s="890"/>
      <c r="Q170" s="890"/>
      <c r="R170" s="890"/>
      <c r="S170" s="890"/>
      <c r="T170" s="890"/>
      <c r="U170" s="890"/>
      <c r="V170" s="905"/>
      <c r="W170" s="888"/>
      <c r="X170" s="888"/>
      <c r="Y170" s="888"/>
      <c r="Z170" s="888"/>
    </row>
    <row r="171" spans="1:26" ht="15.75">
      <c r="A171" s="907"/>
      <c r="B171" s="908"/>
      <c r="C171" s="890"/>
      <c r="D171" s="890"/>
      <c r="E171" s="890"/>
      <c r="F171" s="890"/>
      <c r="G171" s="890"/>
      <c r="H171" s="890"/>
      <c r="I171" s="890"/>
      <c r="J171" s="890"/>
      <c r="K171" s="890"/>
      <c r="L171" s="890"/>
      <c r="M171" s="890"/>
      <c r="N171" s="890"/>
      <c r="O171" s="890"/>
      <c r="P171" s="890"/>
      <c r="Q171" s="890"/>
      <c r="R171" s="890"/>
      <c r="S171" s="890"/>
      <c r="T171" s="890"/>
      <c r="U171" s="890"/>
      <c r="V171" s="905"/>
      <c r="W171" s="888"/>
      <c r="X171" s="888"/>
      <c r="Y171" s="888"/>
      <c r="Z171" s="888"/>
    </row>
    <row r="172" spans="1:26" ht="15.75">
      <c r="A172" s="907"/>
      <c r="B172" s="908"/>
      <c r="C172" s="890"/>
      <c r="D172" s="890"/>
      <c r="E172" s="890"/>
      <c r="F172" s="890"/>
      <c r="G172" s="890"/>
      <c r="H172" s="890"/>
      <c r="I172" s="890"/>
      <c r="J172" s="890"/>
      <c r="K172" s="890"/>
      <c r="L172" s="890"/>
      <c r="M172" s="890"/>
      <c r="N172" s="890"/>
      <c r="O172" s="890"/>
      <c r="P172" s="890"/>
      <c r="Q172" s="890"/>
      <c r="R172" s="890"/>
      <c r="S172" s="890"/>
      <c r="T172" s="890"/>
      <c r="U172" s="890"/>
      <c r="V172" s="905"/>
      <c r="W172" s="888"/>
      <c r="X172" s="888"/>
      <c r="Y172" s="888"/>
      <c r="Z172" s="888"/>
    </row>
    <row r="173" spans="1:26" ht="15.75">
      <c r="A173" s="907"/>
      <c r="B173" s="908"/>
      <c r="C173" s="890"/>
      <c r="D173" s="890"/>
      <c r="E173" s="890"/>
      <c r="F173" s="890"/>
      <c r="G173" s="890"/>
      <c r="H173" s="890"/>
      <c r="I173" s="890"/>
      <c r="J173" s="890"/>
      <c r="K173" s="890"/>
      <c r="L173" s="890"/>
      <c r="M173" s="890"/>
      <c r="N173" s="890"/>
      <c r="O173" s="890"/>
      <c r="P173" s="890"/>
      <c r="Q173" s="890"/>
      <c r="R173" s="890"/>
      <c r="S173" s="890"/>
      <c r="T173" s="890"/>
      <c r="U173" s="890"/>
      <c r="V173" s="905"/>
      <c r="W173" s="888"/>
      <c r="X173" s="888"/>
      <c r="Y173" s="888"/>
      <c r="Z173" s="888"/>
    </row>
    <row r="174" spans="1:26" ht="15.75">
      <c r="A174" s="907"/>
      <c r="B174" s="908"/>
      <c r="C174" s="890"/>
      <c r="D174" s="890"/>
      <c r="E174" s="890"/>
      <c r="F174" s="890"/>
      <c r="G174" s="890"/>
      <c r="H174" s="890"/>
      <c r="I174" s="890"/>
      <c r="J174" s="890"/>
      <c r="K174" s="890"/>
      <c r="L174" s="890"/>
      <c r="M174" s="890"/>
      <c r="N174" s="890"/>
      <c r="O174" s="890"/>
      <c r="P174" s="890"/>
      <c r="Q174" s="890"/>
      <c r="R174" s="890"/>
      <c r="S174" s="890"/>
      <c r="T174" s="890"/>
      <c r="U174" s="890"/>
      <c r="V174" s="905"/>
      <c r="W174" s="888"/>
      <c r="X174" s="888"/>
      <c r="Y174" s="888"/>
      <c r="Z174" s="888"/>
    </row>
    <row r="175" spans="1:26" ht="15.75">
      <c r="A175" s="907"/>
      <c r="B175" s="908"/>
      <c r="C175" s="890"/>
      <c r="D175" s="890"/>
      <c r="E175" s="890"/>
      <c r="F175" s="890"/>
      <c r="G175" s="890"/>
      <c r="H175" s="890"/>
      <c r="I175" s="890"/>
      <c r="J175" s="890"/>
      <c r="K175" s="890"/>
      <c r="L175" s="890"/>
      <c r="M175" s="890"/>
      <c r="N175" s="890"/>
      <c r="O175" s="890"/>
      <c r="P175" s="890"/>
      <c r="Q175" s="890"/>
      <c r="R175" s="890"/>
      <c r="S175" s="890"/>
      <c r="T175" s="890"/>
      <c r="U175" s="890"/>
      <c r="V175" s="905"/>
      <c r="W175" s="888"/>
      <c r="X175" s="888"/>
      <c r="Y175" s="888"/>
      <c r="Z175" s="888"/>
    </row>
    <row r="176" spans="1:26" ht="15.75">
      <c r="A176" s="907"/>
      <c r="B176" s="908"/>
      <c r="C176" s="890"/>
      <c r="D176" s="890"/>
      <c r="E176" s="890"/>
      <c r="F176" s="890"/>
      <c r="G176" s="890"/>
      <c r="H176" s="890"/>
      <c r="I176" s="890"/>
      <c r="J176" s="890"/>
      <c r="K176" s="890"/>
      <c r="L176" s="890"/>
      <c r="M176" s="890"/>
      <c r="N176" s="890"/>
      <c r="O176" s="890"/>
      <c r="P176" s="890"/>
      <c r="Q176" s="890"/>
      <c r="R176" s="890"/>
      <c r="S176" s="890"/>
      <c r="T176" s="890"/>
      <c r="U176" s="890"/>
      <c r="V176" s="905"/>
      <c r="W176" s="888"/>
      <c r="X176" s="888"/>
      <c r="Y176" s="888"/>
      <c r="Z176" s="888"/>
    </row>
    <row r="177" spans="1:26" ht="15.75">
      <c r="A177" s="7"/>
      <c r="B177" s="904"/>
      <c r="C177" s="7"/>
      <c r="D177" s="7"/>
      <c r="E177" s="7"/>
      <c r="F177" s="7"/>
      <c r="G177" s="7"/>
      <c r="H177" s="7"/>
      <c r="I177" s="7"/>
      <c r="J177" s="7"/>
      <c r="K177" s="7"/>
      <c r="L177" s="7"/>
      <c r="M177" s="905"/>
      <c r="N177" s="905"/>
      <c r="O177" s="905"/>
      <c r="P177" s="905"/>
      <c r="Q177" s="905"/>
      <c r="R177" s="905"/>
      <c r="S177" s="905"/>
      <c r="T177" s="905"/>
      <c r="U177" s="905"/>
      <c r="V177" s="905"/>
      <c r="W177" s="888"/>
      <c r="X177" s="888"/>
      <c r="Y177" s="888"/>
      <c r="Z177" s="888"/>
    </row>
    <row r="178" spans="1:26" ht="15.75">
      <c r="A178" s="7"/>
      <c r="B178" s="904"/>
      <c r="C178" s="7"/>
      <c r="D178" s="7"/>
      <c r="E178" s="7"/>
      <c r="F178" s="7"/>
      <c r="G178" s="7"/>
      <c r="H178" s="7"/>
      <c r="I178" s="7"/>
      <c r="J178" s="7"/>
      <c r="K178" s="7"/>
      <c r="L178" s="7"/>
      <c r="M178" s="905"/>
      <c r="N178" s="905"/>
      <c r="O178" s="905"/>
      <c r="P178" s="905"/>
      <c r="Q178" s="905"/>
      <c r="R178" s="905"/>
      <c r="S178" s="905"/>
      <c r="T178" s="905"/>
      <c r="U178" s="905"/>
      <c r="V178" s="905"/>
      <c r="W178" s="888"/>
      <c r="X178" s="888"/>
      <c r="Y178" s="888"/>
      <c r="Z178" s="888"/>
    </row>
    <row r="179" spans="1:26" ht="15.75">
      <c r="A179" s="7"/>
      <c r="B179" s="904"/>
      <c r="C179" s="7"/>
      <c r="D179" s="7"/>
      <c r="E179" s="7"/>
      <c r="F179" s="7"/>
      <c r="G179" s="7"/>
      <c r="H179" s="7"/>
      <c r="I179" s="7"/>
      <c r="J179" s="7"/>
      <c r="K179" s="7"/>
      <c r="L179" s="7"/>
      <c r="M179" s="905"/>
      <c r="N179" s="905"/>
      <c r="O179" s="905"/>
      <c r="P179" s="905"/>
      <c r="Q179" s="905"/>
      <c r="R179" s="905"/>
      <c r="S179" s="905"/>
      <c r="T179" s="905"/>
      <c r="U179" s="905"/>
      <c r="V179" s="905"/>
      <c r="W179" s="888"/>
      <c r="X179" s="888"/>
      <c r="Y179" s="888"/>
      <c r="Z179" s="888"/>
    </row>
    <row r="180" spans="1:26" ht="15.75">
      <c r="A180" s="7"/>
      <c r="B180" s="904"/>
      <c r="C180" s="7"/>
      <c r="D180" s="7"/>
      <c r="E180" s="7"/>
      <c r="F180" s="7"/>
      <c r="G180" s="7"/>
      <c r="H180" s="7"/>
      <c r="I180" s="7"/>
      <c r="J180" s="7"/>
      <c r="K180" s="7"/>
      <c r="L180" s="7"/>
      <c r="M180" s="905"/>
      <c r="N180" s="905"/>
      <c r="O180" s="905"/>
      <c r="P180" s="905"/>
      <c r="Q180" s="905"/>
      <c r="R180" s="905"/>
      <c r="S180" s="905"/>
      <c r="T180" s="905"/>
      <c r="U180" s="905"/>
      <c r="V180" s="905"/>
      <c r="W180" s="888"/>
      <c r="X180" s="888"/>
      <c r="Y180" s="888"/>
      <c r="Z180" s="888"/>
    </row>
    <row r="181" spans="1:26" ht="15.75">
      <c r="A181" s="7"/>
      <c r="B181" s="904"/>
      <c r="C181" s="7"/>
      <c r="D181" s="7"/>
      <c r="E181" s="7"/>
      <c r="F181" s="7"/>
      <c r="G181" s="7"/>
      <c r="H181" s="7"/>
      <c r="I181" s="7"/>
      <c r="J181" s="7"/>
      <c r="K181" s="7"/>
      <c r="L181" s="7"/>
      <c r="M181" s="905"/>
      <c r="N181" s="905"/>
      <c r="O181" s="905"/>
      <c r="P181" s="905"/>
      <c r="Q181" s="905"/>
      <c r="R181" s="905"/>
      <c r="S181" s="905"/>
      <c r="T181" s="905"/>
      <c r="U181" s="905"/>
      <c r="V181" s="905"/>
      <c r="W181" s="888"/>
      <c r="X181" s="888"/>
      <c r="Y181" s="888"/>
      <c r="Z181" s="888"/>
    </row>
    <row r="182" spans="1:26" ht="15.75">
      <c r="A182" s="7"/>
      <c r="B182" s="904"/>
      <c r="C182" s="7"/>
      <c r="D182" s="7"/>
      <c r="E182" s="7"/>
      <c r="F182" s="7"/>
      <c r="G182" s="7"/>
      <c r="H182" s="7"/>
      <c r="I182" s="7"/>
      <c r="J182" s="7"/>
      <c r="K182" s="7"/>
      <c r="L182" s="7"/>
      <c r="M182" s="905"/>
      <c r="N182" s="905"/>
      <c r="O182" s="905"/>
      <c r="P182" s="905"/>
      <c r="Q182" s="905"/>
      <c r="R182" s="905"/>
      <c r="S182" s="905"/>
      <c r="T182" s="905"/>
      <c r="U182" s="905"/>
      <c r="V182" s="905"/>
      <c r="W182" s="888"/>
      <c r="X182" s="888"/>
      <c r="Y182" s="888"/>
      <c r="Z182" s="888"/>
    </row>
    <row r="183" spans="1:26" ht="15.75">
      <c r="A183" s="7"/>
      <c r="B183" s="904"/>
      <c r="C183" s="7"/>
      <c r="D183" s="7"/>
      <c r="E183" s="7"/>
      <c r="F183" s="7"/>
      <c r="G183" s="7"/>
      <c r="H183" s="7"/>
      <c r="I183" s="7"/>
      <c r="J183" s="7"/>
      <c r="K183" s="7"/>
      <c r="L183" s="7"/>
      <c r="M183" s="905"/>
      <c r="N183" s="905"/>
      <c r="O183" s="905"/>
      <c r="P183" s="905"/>
      <c r="Q183" s="905"/>
      <c r="R183" s="905"/>
      <c r="S183" s="905"/>
      <c r="T183" s="905"/>
      <c r="U183" s="905"/>
      <c r="V183" s="905"/>
      <c r="W183" s="888"/>
      <c r="X183" s="888"/>
      <c r="Y183" s="888"/>
      <c r="Z183" s="888"/>
    </row>
    <row r="184" spans="1:26" ht="15.75">
      <c r="A184" s="7"/>
      <c r="B184" s="904"/>
      <c r="C184" s="7"/>
      <c r="D184" s="7"/>
      <c r="E184" s="7"/>
      <c r="F184" s="7"/>
      <c r="G184" s="7"/>
      <c r="H184" s="7"/>
      <c r="I184" s="7"/>
      <c r="J184" s="7"/>
      <c r="K184" s="7"/>
      <c r="L184" s="7"/>
      <c r="M184" s="905"/>
      <c r="N184" s="905"/>
      <c r="O184" s="905"/>
      <c r="P184" s="905"/>
      <c r="Q184" s="905"/>
      <c r="R184" s="905"/>
      <c r="S184" s="905"/>
      <c r="T184" s="905"/>
      <c r="U184" s="905"/>
      <c r="V184" s="905"/>
      <c r="W184" s="888"/>
      <c r="X184" s="888"/>
      <c r="Y184" s="888"/>
      <c r="Z184" s="888"/>
    </row>
    <row r="185" spans="1:26" ht="15.75">
      <c r="A185" s="7"/>
      <c r="B185" s="904"/>
      <c r="C185" s="7"/>
      <c r="D185" s="7"/>
      <c r="E185" s="7"/>
      <c r="F185" s="7"/>
      <c r="G185" s="7"/>
      <c r="H185" s="7"/>
      <c r="I185" s="7"/>
      <c r="J185" s="7"/>
      <c r="K185" s="7"/>
      <c r="L185" s="7"/>
      <c r="M185" s="905"/>
      <c r="N185" s="905"/>
      <c r="O185" s="905"/>
      <c r="P185" s="905"/>
      <c r="Q185" s="905"/>
      <c r="R185" s="905"/>
      <c r="S185" s="905"/>
      <c r="T185" s="905"/>
      <c r="U185" s="905"/>
      <c r="V185" s="905"/>
      <c r="W185" s="888"/>
      <c r="X185" s="888"/>
      <c r="Y185" s="888"/>
      <c r="Z185" s="888"/>
    </row>
    <row r="186" spans="1:26" ht="15.75">
      <c r="A186" s="7"/>
      <c r="B186" s="904"/>
      <c r="C186" s="7"/>
      <c r="D186" s="7"/>
      <c r="E186" s="7"/>
      <c r="F186" s="7"/>
      <c r="G186" s="7"/>
      <c r="H186" s="7"/>
      <c r="I186" s="7"/>
      <c r="J186" s="7"/>
      <c r="K186" s="7"/>
      <c r="L186" s="7"/>
      <c r="M186" s="905"/>
      <c r="N186" s="905"/>
      <c r="O186" s="905"/>
      <c r="P186" s="905"/>
      <c r="Q186" s="905"/>
      <c r="R186" s="905"/>
      <c r="S186" s="905"/>
      <c r="T186" s="905"/>
      <c r="U186" s="905"/>
      <c r="V186" s="905"/>
      <c r="W186" s="888"/>
      <c r="X186" s="888"/>
      <c r="Y186" s="888"/>
      <c r="Z186" s="888"/>
    </row>
    <row r="187" spans="1:26" ht="15.75">
      <c r="A187" s="7"/>
      <c r="B187" s="904"/>
      <c r="C187" s="7"/>
      <c r="D187" s="7"/>
      <c r="E187" s="7"/>
      <c r="F187" s="7"/>
      <c r="G187" s="7"/>
      <c r="H187" s="7"/>
      <c r="I187" s="7"/>
      <c r="J187" s="7"/>
      <c r="K187" s="7"/>
      <c r="L187" s="7"/>
      <c r="M187" s="905"/>
      <c r="N187" s="905"/>
      <c r="O187" s="905"/>
      <c r="P187" s="905"/>
      <c r="Q187" s="905"/>
      <c r="R187" s="905"/>
      <c r="S187" s="905"/>
      <c r="T187" s="905"/>
      <c r="U187" s="905"/>
      <c r="V187" s="905"/>
      <c r="W187" s="888"/>
      <c r="X187" s="888"/>
      <c r="Y187" s="888"/>
      <c r="Z187" s="888"/>
    </row>
    <row r="188" spans="1:26" ht="15.75">
      <c r="A188" s="7"/>
      <c r="B188" s="904"/>
      <c r="C188" s="7"/>
      <c r="D188" s="7"/>
      <c r="E188" s="7"/>
      <c r="F188" s="7"/>
      <c r="G188" s="7"/>
      <c r="H188" s="7"/>
      <c r="I188" s="7"/>
      <c r="J188" s="7"/>
      <c r="K188" s="7"/>
      <c r="L188" s="7"/>
      <c r="M188" s="905"/>
      <c r="N188" s="905"/>
      <c r="O188" s="905"/>
      <c r="P188" s="905"/>
      <c r="Q188" s="905"/>
      <c r="R188" s="905"/>
      <c r="S188" s="905"/>
      <c r="T188" s="905"/>
      <c r="U188" s="905"/>
      <c r="V188" s="905"/>
      <c r="W188" s="888"/>
      <c r="X188" s="888"/>
      <c r="Y188" s="888"/>
      <c r="Z188" s="888"/>
    </row>
    <row r="189" spans="1:26" ht="15.75">
      <c r="A189" s="7"/>
      <c r="B189" s="904"/>
      <c r="C189" s="7"/>
      <c r="D189" s="7"/>
      <c r="E189" s="7"/>
      <c r="F189" s="7"/>
      <c r="G189" s="7"/>
      <c r="H189" s="7"/>
      <c r="I189" s="7"/>
      <c r="J189" s="7"/>
      <c r="K189" s="7"/>
      <c r="L189" s="7"/>
      <c r="M189" s="905"/>
      <c r="N189" s="905"/>
      <c r="O189" s="905"/>
      <c r="P189" s="905"/>
      <c r="Q189" s="905"/>
      <c r="R189" s="905"/>
      <c r="S189" s="905"/>
      <c r="T189" s="905"/>
      <c r="U189" s="905"/>
      <c r="V189" s="905"/>
      <c r="W189" s="888"/>
      <c r="X189" s="888"/>
      <c r="Y189" s="888"/>
      <c r="Z189" s="888"/>
    </row>
    <row r="190" spans="1:26" ht="15.75">
      <c r="A190" s="7"/>
      <c r="B190" s="904"/>
      <c r="C190" s="7"/>
      <c r="D190" s="7"/>
      <c r="E190" s="7"/>
      <c r="F190" s="7"/>
      <c r="G190" s="7"/>
      <c r="H190" s="7"/>
      <c r="I190" s="7"/>
      <c r="J190" s="7"/>
      <c r="K190" s="7"/>
      <c r="L190" s="7"/>
      <c r="M190" s="905"/>
      <c r="N190" s="905"/>
      <c r="O190" s="905"/>
      <c r="P190" s="905"/>
      <c r="Q190" s="905"/>
      <c r="R190" s="905"/>
      <c r="S190" s="905"/>
      <c r="T190" s="905"/>
      <c r="U190" s="905"/>
      <c r="V190" s="905"/>
      <c r="W190" s="888"/>
      <c r="X190" s="888"/>
      <c r="Y190" s="888"/>
      <c r="Z190" s="888"/>
    </row>
    <row r="191" spans="1:26" ht="15.75">
      <c r="A191" s="7"/>
      <c r="B191" s="904"/>
      <c r="C191" s="7"/>
      <c r="D191" s="7"/>
      <c r="E191" s="7"/>
      <c r="F191" s="7"/>
      <c r="G191" s="7"/>
      <c r="H191" s="7"/>
      <c r="I191" s="7"/>
      <c r="J191" s="7"/>
      <c r="K191" s="7"/>
      <c r="L191" s="7"/>
      <c r="M191" s="905"/>
      <c r="N191" s="905"/>
      <c r="O191" s="905"/>
      <c r="P191" s="905"/>
      <c r="Q191" s="905"/>
      <c r="R191" s="905"/>
      <c r="S191" s="905"/>
      <c r="T191" s="905"/>
      <c r="U191" s="905"/>
      <c r="V191" s="905"/>
      <c r="W191" s="888"/>
      <c r="X191" s="888"/>
      <c r="Y191" s="888"/>
      <c r="Z191" s="888"/>
    </row>
    <row r="192" spans="1:26" ht="15.75">
      <c r="A192" s="7"/>
      <c r="B192" s="904"/>
      <c r="C192" s="7"/>
      <c r="D192" s="7"/>
      <c r="E192" s="7"/>
      <c r="F192" s="7"/>
      <c r="G192" s="7"/>
      <c r="H192" s="7"/>
      <c r="I192" s="7"/>
      <c r="J192" s="7"/>
      <c r="K192" s="7"/>
      <c r="L192" s="7"/>
      <c r="M192" s="905"/>
      <c r="N192" s="905"/>
      <c r="O192" s="905"/>
      <c r="P192" s="905"/>
      <c r="Q192" s="905"/>
      <c r="R192" s="905"/>
      <c r="S192" s="905"/>
      <c r="T192" s="905"/>
      <c r="U192" s="905"/>
      <c r="V192" s="905"/>
      <c r="W192" s="888"/>
      <c r="X192" s="888"/>
      <c r="Y192" s="888"/>
      <c r="Z192" s="888"/>
    </row>
    <row r="193" spans="1:26" ht="15.75">
      <c r="A193" s="7"/>
      <c r="B193" s="904"/>
      <c r="C193" s="7"/>
      <c r="D193" s="7"/>
      <c r="E193" s="7"/>
      <c r="F193" s="7"/>
      <c r="G193" s="7"/>
      <c r="H193" s="7"/>
      <c r="I193" s="7"/>
      <c r="J193" s="7"/>
      <c r="K193" s="7"/>
      <c r="L193" s="7"/>
      <c r="M193" s="905"/>
      <c r="N193" s="905"/>
      <c r="O193" s="905"/>
      <c r="P193" s="905"/>
      <c r="Q193" s="905"/>
      <c r="R193" s="905"/>
      <c r="S193" s="905"/>
      <c r="T193" s="905"/>
      <c r="U193" s="905"/>
      <c r="V193" s="905"/>
      <c r="W193" s="888"/>
      <c r="X193" s="888"/>
      <c r="Y193" s="888"/>
      <c r="Z193" s="888"/>
    </row>
    <row r="194" spans="1:26" ht="15.75">
      <c r="A194" s="7"/>
      <c r="B194" s="904"/>
      <c r="C194" s="7"/>
      <c r="D194" s="7"/>
      <c r="E194" s="7"/>
      <c r="F194" s="7"/>
      <c r="G194" s="7"/>
      <c r="H194" s="7"/>
      <c r="I194" s="7"/>
      <c r="J194" s="7"/>
      <c r="K194" s="7"/>
      <c r="L194" s="7"/>
      <c r="M194" s="905"/>
      <c r="N194" s="905"/>
      <c r="O194" s="905"/>
      <c r="P194" s="905"/>
      <c r="Q194" s="905"/>
      <c r="R194" s="905"/>
      <c r="S194" s="905"/>
      <c r="T194" s="905"/>
      <c r="U194" s="905"/>
      <c r="V194" s="905"/>
      <c r="W194" s="888"/>
      <c r="X194" s="888"/>
      <c r="Y194" s="888"/>
      <c r="Z194" s="888"/>
    </row>
    <row r="195" spans="1:26" ht="15.75">
      <c r="A195" s="7"/>
      <c r="B195" s="904"/>
      <c r="C195" s="7"/>
      <c r="D195" s="7"/>
      <c r="E195" s="7"/>
      <c r="F195" s="7"/>
      <c r="G195" s="7"/>
      <c r="H195" s="7"/>
      <c r="I195" s="7"/>
      <c r="J195" s="7"/>
      <c r="K195" s="7"/>
      <c r="L195" s="7"/>
      <c r="M195" s="905"/>
      <c r="N195" s="905"/>
      <c r="O195" s="905"/>
      <c r="P195" s="905"/>
      <c r="Q195" s="905"/>
      <c r="R195" s="905"/>
      <c r="S195" s="905"/>
      <c r="T195" s="905"/>
      <c r="U195" s="905"/>
      <c r="V195" s="905"/>
      <c r="W195" s="888"/>
      <c r="X195" s="888"/>
      <c r="Y195" s="888"/>
      <c r="Z195" s="888"/>
    </row>
    <row r="196" spans="1:26" ht="15.75">
      <c r="A196" s="7"/>
      <c r="B196" s="904"/>
      <c r="C196" s="7"/>
      <c r="D196" s="7"/>
      <c r="E196" s="7"/>
      <c r="F196" s="7"/>
      <c r="G196" s="7"/>
      <c r="H196" s="7"/>
      <c r="I196" s="7"/>
      <c r="J196" s="7"/>
      <c r="K196" s="7"/>
      <c r="L196" s="7"/>
      <c r="M196" s="905"/>
      <c r="N196" s="905"/>
      <c r="O196" s="905"/>
      <c r="P196" s="905"/>
      <c r="Q196" s="905"/>
      <c r="R196" s="905"/>
      <c r="S196" s="905"/>
      <c r="T196" s="905"/>
      <c r="U196" s="905"/>
      <c r="V196" s="905"/>
      <c r="W196" s="888"/>
      <c r="X196" s="888"/>
      <c r="Y196" s="888"/>
      <c r="Z196" s="888"/>
    </row>
    <row r="197" spans="1:26" ht="15.75">
      <c r="A197" s="7"/>
      <c r="B197" s="904"/>
      <c r="C197" s="7"/>
      <c r="D197" s="7"/>
      <c r="E197" s="7"/>
      <c r="F197" s="7"/>
      <c r="G197" s="7"/>
      <c r="H197" s="7"/>
      <c r="I197" s="7"/>
      <c r="J197" s="7"/>
      <c r="K197" s="7"/>
      <c r="L197" s="7"/>
      <c r="M197" s="905"/>
      <c r="N197" s="905"/>
      <c r="O197" s="905"/>
      <c r="P197" s="905"/>
      <c r="Q197" s="905"/>
      <c r="R197" s="905"/>
      <c r="S197" s="905"/>
      <c r="T197" s="905"/>
      <c r="U197" s="905"/>
      <c r="V197" s="905"/>
      <c r="W197" s="888"/>
      <c r="X197" s="888"/>
      <c r="Y197" s="888"/>
      <c r="Z197" s="888"/>
    </row>
    <row r="198" spans="1:26" ht="15.75">
      <c r="A198" s="7"/>
      <c r="B198" s="904"/>
      <c r="C198" s="7"/>
      <c r="D198" s="7"/>
      <c r="E198" s="7"/>
      <c r="F198" s="7"/>
      <c r="G198" s="7"/>
      <c r="H198" s="7"/>
      <c r="I198" s="7"/>
      <c r="J198" s="7"/>
      <c r="K198" s="7"/>
      <c r="L198" s="7"/>
      <c r="M198" s="905"/>
      <c r="N198" s="905"/>
      <c r="O198" s="905"/>
      <c r="P198" s="905"/>
      <c r="Q198" s="905"/>
      <c r="R198" s="905"/>
      <c r="S198" s="905"/>
      <c r="T198" s="905"/>
      <c r="U198" s="905"/>
      <c r="V198" s="905"/>
      <c r="W198" s="888"/>
      <c r="X198" s="888"/>
      <c r="Y198" s="888"/>
      <c r="Z198" s="888"/>
    </row>
    <row r="199" spans="1:26" ht="15.75">
      <c r="A199" s="7"/>
      <c r="B199" s="904"/>
      <c r="C199" s="7"/>
      <c r="D199" s="7"/>
      <c r="E199" s="7"/>
      <c r="F199" s="7"/>
      <c r="G199" s="7"/>
      <c r="H199" s="7"/>
      <c r="I199" s="7"/>
      <c r="J199" s="7"/>
      <c r="K199" s="7"/>
      <c r="L199" s="7"/>
      <c r="M199" s="905"/>
      <c r="N199" s="905"/>
      <c r="O199" s="905"/>
      <c r="P199" s="905"/>
      <c r="Q199" s="905"/>
      <c r="R199" s="905"/>
      <c r="S199" s="905"/>
      <c r="T199" s="905"/>
      <c r="U199" s="905"/>
      <c r="V199" s="905"/>
      <c r="W199" s="888"/>
      <c r="X199" s="888"/>
      <c r="Y199" s="888"/>
      <c r="Z199" s="888"/>
    </row>
    <row r="200" spans="1:26" ht="15.75">
      <c r="A200" s="7"/>
      <c r="B200" s="904"/>
      <c r="C200" s="7"/>
      <c r="D200" s="7"/>
      <c r="E200" s="7"/>
      <c r="F200" s="7"/>
      <c r="G200" s="7"/>
      <c r="H200" s="7"/>
      <c r="I200" s="7"/>
      <c r="J200" s="7"/>
      <c r="K200" s="7"/>
      <c r="L200" s="7"/>
      <c r="M200" s="905"/>
      <c r="N200" s="905"/>
      <c r="O200" s="905"/>
      <c r="P200" s="905"/>
      <c r="Q200" s="905"/>
      <c r="R200" s="905"/>
      <c r="S200" s="905"/>
      <c r="T200" s="905"/>
      <c r="U200" s="905"/>
      <c r="V200" s="905"/>
      <c r="W200" s="888"/>
      <c r="X200" s="888"/>
      <c r="Y200" s="888"/>
      <c r="Z200" s="888"/>
    </row>
    <row r="201" spans="1:26" ht="15.75">
      <c r="A201" s="7"/>
      <c r="B201" s="904"/>
      <c r="C201" s="7"/>
      <c r="D201" s="7"/>
      <c r="E201" s="7"/>
      <c r="F201" s="7"/>
      <c r="G201" s="7"/>
      <c r="H201" s="7"/>
      <c r="I201" s="7"/>
      <c r="J201" s="7"/>
      <c r="K201" s="7"/>
      <c r="L201" s="7"/>
      <c r="M201" s="905"/>
      <c r="N201" s="905"/>
      <c r="O201" s="905"/>
      <c r="P201" s="905"/>
      <c r="Q201" s="905"/>
      <c r="R201" s="905"/>
      <c r="S201" s="905"/>
      <c r="T201" s="905"/>
      <c r="U201" s="905"/>
      <c r="V201" s="905"/>
      <c r="W201" s="888"/>
      <c r="X201" s="888"/>
      <c r="Y201" s="888"/>
      <c r="Z201" s="888"/>
    </row>
    <row r="202" spans="1:26" ht="15.75">
      <c r="A202" s="7"/>
      <c r="B202" s="904"/>
      <c r="C202" s="7"/>
      <c r="D202" s="7"/>
      <c r="E202" s="7"/>
      <c r="F202" s="7"/>
      <c r="G202" s="7"/>
      <c r="H202" s="7"/>
      <c r="I202" s="7"/>
      <c r="J202" s="7"/>
      <c r="K202" s="7"/>
      <c r="L202" s="7"/>
      <c r="M202" s="905"/>
      <c r="N202" s="905"/>
      <c r="O202" s="905"/>
      <c r="P202" s="905"/>
      <c r="Q202" s="905"/>
      <c r="R202" s="905"/>
      <c r="S202" s="905"/>
      <c r="T202" s="905"/>
      <c r="U202" s="905"/>
      <c r="V202" s="905"/>
      <c r="W202" s="888"/>
      <c r="X202" s="888"/>
      <c r="Y202" s="888"/>
      <c r="Z202" s="888"/>
    </row>
    <row r="203" spans="1:26" ht="15.75">
      <c r="A203" s="7"/>
      <c r="B203" s="904"/>
      <c r="C203" s="7"/>
      <c r="D203" s="7"/>
      <c r="E203" s="7"/>
      <c r="F203" s="7"/>
      <c r="G203" s="7"/>
      <c r="H203" s="7"/>
      <c r="I203" s="7"/>
      <c r="J203" s="7"/>
      <c r="K203" s="7"/>
      <c r="L203" s="7"/>
      <c r="M203" s="905"/>
      <c r="N203" s="905"/>
      <c r="O203" s="905"/>
      <c r="P203" s="905"/>
      <c r="Q203" s="905"/>
      <c r="R203" s="905"/>
      <c r="S203" s="905"/>
      <c r="T203" s="905"/>
      <c r="U203" s="905"/>
      <c r="V203" s="905"/>
      <c r="W203" s="888"/>
      <c r="X203" s="888"/>
      <c r="Y203" s="888"/>
      <c r="Z203" s="888"/>
    </row>
    <row r="204" spans="1:26" ht="15.75">
      <c r="A204" s="7"/>
      <c r="B204" s="904"/>
      <c r="C204" s="7"/>
      <c r="D204" s="7"/>
      <c r="E204" s="7"/>
      <c r="F204" s="7"/>
      <c r="G204" s="7"/>
      <c r="H204" s="7"/>
      <c r="I204" s="7"/>
      <c r="J204" s="7"/>
      <c r="K204" s="7"/>
      <c r="L204" s="7"/>
      <c r="M204" s="905"/>
      <c r="N204" s="905"/>
      <c r="O204" s="905"/>
      <c r="P204" s="905"/>
      <c r="Q204" s="905"/>
      <c r="R204" s="905"/>
      <c r="S204" s="905"/>
      <c r="T204" s="905"/>
      <c r="U204" s="905"/>
      <c r="V204" s="905"/>
      <c r="W204" s="888"/>
      <c r="X204" s="888"/>
      <c r="Y204" s="888"/>
      <c r="Z204" s="888"/>
    </row>
    <row r="205" spans="1:26" ht="15.75">
      <c r="A205" s="7"/>
      <c r="B205" s="904"/>
      <c r="C205" s="7"/>
      <c r="D205" s="7"/>
      <c r="E205" s="7"/>
      <c r="F205" s="7"/>
      <c r="G205" s="7"/>
      <c r="H205" s="7"/>
      <c r="I205" s="7"/>
      <c r="J205" s="7"/>
      <c r="K205" s="7"/>
      <c r="L205" s="7"/>
      <c r="M205" s="905"/>
      <c r="N205" s="905"/>
      <c r="O205" s="905"/>
      <c r="P205" s="905"/>
      <c r="Q205" s="905"/>
      <c r="R205" s="905"/>
      <c r="S205" s="905"/>
      <c r="T205" s="905"/>
      <c r="U205" s="905"/>
      <c r="V205" s="905"/>
      <c r="W205" s="888"/>
      <c r="X205" s="888"/>
      <c r="Y205" s="888"/>
      <c r="Z205" s="888"/>
    </row>
    <row r="206" spans="1:26" ht="15.75">
      <c r="A206" s="7"/>
      <c r="B206" s="904"/>
      <c r="C206" s="7"/>
      <c r="D206" s="7"/>
      <c r="E206" s="7"/>
      <c r="F206" s="7"/>
      <c r="G206" s="7"/>
      <c r="H206" s="7"/>
      <c r="I206" s="7"/>
      <c r="J206" s="7"/>
      <c r="K206" s="7"/>
      <c r="L206" s="7"/>
      <c r="M206" s="905"/>
      <c r="N206" s="905"/>
      <c r="O206" s="905"/>
      <c r="P206" s="905"/>
      <c r="Q206" s="905"/>
      <c r="R206" s="905"/>
      <c r="S206" s="905"/>
      <c r="T206" s="905"/>
      <c r="U206" s="905"/>
      <c r="V206" s="905"/>
      <c r="W206" s="888"/>
      <c r="X206" s="888"/>
      <c r="Y206" s="888"/>
      <c r="Z206" s="888"/>
    </row>
    <row r="207" spans="1:26" ht="15.75">
      <c r="A207" s="7"/>
      <c r="B207" s="904"/>
      <c r="C207" s="7"/>
      <c r="D207" s="7"/>
      <c r="E207" s="7"/>
      <c r="F207" s="7"/>
      <c r="G207" s="7"/>
      <c r="H207" s="7"/>
      <c r="I207" s="7"/>
      <c r="J207" s="7"/>
      <c r="K207" s="7"/>
      <c r="L207" s="7"/>
      <c r="M207" s="905"/>
      <c r="N207" s="905"/>
      <c r="O207" s="905"/>
      <c r="P207" s="905"/>
      <c r="Q207" s="905"/>
      <c r="R207" s="905"/>
      <c r="S207" s="905"/>
      <c r="T207" s="905"/>
      <c r="U207" s="905"/>
      <c r="V207" s="905"/>
      <c r="W207" s="888"/>
      <c r="X207" s="888"/>
      <c r="Y207" s="888"/>
      <c r="Z207" s="888"/>
    </row>
    <row r="208" spans="1:26" ht="15.75">
      <c r="A208" s="7"/>
      <c r="B208" s="904"/>
      <c r="C208" s="7"/>
      <c r="D208" s="7"/>
      <c r="E208" s="7"/>
      <c r="F208" s="7"/>
      <c r="G208" s="7"/>
      <c r="H208" s="7"/>
      <c r="I208" s="7"/>
      <c r="J208" s="7"/>
      <c r="K208" s="7"/>
      <c r="L208" s="7"/>
      <c r="M208" s="905"/>
      <c r="N208" s="905"/>
      <c r="O208" s="905"/>
      <c r="P208" s="905"/>
      <c r="Q208" s="905"/>
      <c r="R208" s="905"/>
      <c r="S208" s="905"/>
      <c r="T208" s="905"/>
      <c r="U208" s="905"/>
      <c r="V208" s="905"/>
      <c r="W208" s="888"/>
      <c r="X208" s="888"/>
      <c r="Y208" s="888"/>
      <c r="Z208" s="888"/>
    </row>
    <row r="209" spans="1:26" ht="15.75">
      <c r="A209" s="7"/>
      <c r="B209" s="904"/>
      <c r="C209" s="7"/>
      <c r="D209" s="7"/>
      <c r="E209" s="7"/>
      <c r="F209" s="7"/>
      <c r="G209" s="7"/>
      <c r="H209" s="7"/>
      <c r="I209" s="7"/>
      <c r="J209" s="7"/>
      <c r="K209" s="7"/>
      <c r="L209" s="7"/>
      <c r="M209" s="905"/>
      <c r="N209" s="905"/>
      <c r="O209" s="905"/>
      <c r="P209" s="905"/>
      <c r="Q209" s="905"/>
      <c r="R209" s="905"/>
      <c r="S209" s="905"/>
      <c r="T209" s="905"/>
      <c r="U209" s="905"/>
      <c r="V209" s="905"/>
      <c r="W209" s="888"/>
      <c r="X209" s="888"/>
      <c r="Y209" s="888"/>
      <c r="Z209" s="888"/>
    </row>
    <row r="210" spans="1:26" ht="15.75">
      <c r="A210" s="7"/>
      <c r="B210" s="904"/>
      <c r="C210" s="7"/>
      <c r="D210" s="7"/>
      <c r="E210" s="7"/>
      <c r="F210" s="7"/>
      <c r="G210" s="7"/>
      <c r="H210" s="7"/>
      <c r="I210" s="7"/>
      <c r="J210" s="7"/>
      <c r="K210" s="7"/>
      <c r="L210" s="7"/>
      <c r="M210" s="905"/>
      <c r="N210" s="905"/>
      <c r="O210" s="905"/>
      <c r="P210" s="905"/>
      <c r="Q210" s="905"/>
      <c r="R210" s="905"/>
      <c r="S210" s="905"/>
      <c r="T210" s="905"/>
      <c r="U210" s="905"/>
      <c r="V210" s="905"/>
      <c r="W210" s="888"/>
      <c r="X210" s="888"/>
      <c r="Y210" s="888"/>
      <c r="Z210" s="888"/>
    </row>
    <row r="211" spans="1:26" ht="15.75">
      <c r="A211" s="7"/>
      <c r="B211" s="904"/>
      <c r="C211" s="7"/>
      <c r="D211" s="7"/>
      <c r="E211" s="7"/>
      <c r="F211" s="7"/>
      <c r="G211" s="7"/>
      <c r="H211" s="7"/>
      <c r="I211" s="7"/>
      <c r="J211" s="7"/>
      <c r="K211" s="7"/>
      <c r="L211" s="7"/>
      <c r="M211" s="905"/>
      <c r="N211" s="905"/>
      <c r="O211" s="905"/>
      <c r="P211" s="905"/>
      <c r="Q211" s="905"/>
      <c r="R211" s="905"/>
      <c r="S211" s="905"/>
      <c r="T211" s="905"/>
      <c r="U211" s="905"/>
      <c r="V211" s="905"/>
      <c r="W211" s="888"/>
      <c r="X211" s="888"/>
      <c r="Y211" s="888"/>
      <c r="Z211" s="888"/>
    </row>
    <row r="212" spans="1:26" ht="15.75">
      <c r="A212" s="7"/>
      <c r="B212" s="904"/>
      <c r="C212" s="7"/>
      <c r="D212" s="7"/>
      <c r="E212" s="7"/>
      <c r="F212" s="7"/>
      <c r="G212" s="7"/>
      <c r="H212" s="7"/>
      <c r="I212" s="7"/>
      <c r="J212" s="7"/>
      <c r="K212" s="7"/>
      <c r="L212" s="7"/>
      <c r="M212" s="905"/>
      <c r="N212" s="905"/>
      <c r="O212" s="905"/>
      <c r="P212" s="905"/>
      <c r="Q212" s="905"/>
      <c r="R212" s="905"/>
      <c r="S212" s="905"/>
      <c r="T212" s="905"/>
      <c r="U212" s="905"/>
      <c r="V212" s="905"/>
      <c r="W212" s="888"/>
      <c r="X212" s="888"/>
      <c r="Y212" s="888"/>
      <c r="Z212" s="888"/>
    </row>
    <row r="213" spans="1:26" ht="15.75">
      <c r="A213" s="7"/>
      <c r="B213" s="904"/>
      <c r="C213" s="7"/>
      <c r="D213" s="7"/>
      <c r="E213" s="7"/>
      <c r="F213" s="7"/>
      <c r="G213" s="7"/>
      <c r="H213" s="7"/>
      <c r="I213" s="7"/>
      <c r="J213" s="7"/>
      <c r="K213" s="7"/>
      <c r="L213" s="7"/>
      <c r="M213" s="905"/>
      <c r="N213" s="905"/>
      <c r="O213" s="905"/>
      <c r="P213" s="905"/>
      <c r="Q213" s="905"/>
      <c r="R213" s="905"/>
      <c r="S213" s="905"/>
      <c r="T213" s="905"/>
      <c r="U213" s="905"/>
      <c r="V213" s="905"/>
      <c r="W213" s="888"/>
      <c r="X213" s="888"/>
      <c r="Y213" s="888"/>
      <c r="Z213" s="888"/>
    </row>
    <row r="214" spans="1:26" ht="15.75">
      <c r="A214" s="7"/>
      <c r="B214" s="904"/>
      <c r="C214" s="7"/>
      <c r="D214" s="7"/>
      <c r="E214" s="7"/>
      <c r="F214" s="7"/>
      <c r="G214" s="7"/>
      <c r="H214" s="7"/>
      <c r="I214" s="7"/>
      <c r="J214" s="7"/>
      <c r="K214" s="7"/>
      <c r="L214" s="7"/>
      <c r="M214" s="905"/>
      <c r="N214" s="905"/>
      <c r="O214" s="905"/>
      <c r="P214" s="905"/>
      <c r="Q214" s="905"/>
      <c r="R214" s="905"/>
      <c r="S214" s="905"/>
      <c r="T214" s="905"/>
      <c r="U214" s="905"/>
      <c r="V214" s="905"/>
      <c r="W214" s="888"/>
      <c r="X214" s="888"/>
      <c r="Y214" s="888"/>
      <c r="Z214" s="888"/>
    </row>
    <row r="215" spans="1:26" ht="15.75">
      <c r="A215" s="7"/>
      <c r="B215" s="904"/>
      <c r="C215" s="7"/>
      <c r="D215" s="7"/>
      <c r="E215" s="7"/>
      <c r="F215" s="7"/>
      <c r="G215" s="7"/>
      <c r="H215" s="7"/>
      <c r="I215" s="7"/>
      <c r="J215" s="7"/>
      <c r="K215" s="7"/>
      <c r="L215" s="7"/>
      <c r="M215" s="905"/>
      <c r="N215" s="905"/>
      <c r="O215" s="905"/>
      <c r="P215" s="905"/>
      <c r="Q215" s="905"/>
      <c r="R215" s="905"/>
      <c r="S215" s="905"/>
      <c r="T215" s="905"/>
      <c r="U215" s="905"/>
      <c r="V215" s="905"/>
      <c r="W215" s="888"/>
      <c r="X215" s="888"/>
      <c r="Y215" s="888"/>
      <c r="Z215" s="888"/>
    </row>
    <row r="216" spans="1:26" ht="15.75">
      <c r="A216" s="7"/>
      <c r="B216" s="904"/>
      <c r="C216" s="7"/>
      <c r="D216" s="7"/>
      <c r="E216" s="7"/>
      <c r="F216" s="7"/>
      <c r="G216" s="7"/>
      <c r="H216" s="7"/>
      <c r="I216" s="7"/>
      <c r="J216" s="7"/>
      <c r="K216" s="7"/>
      <c r="L216" s="7"/>
      <c r="M216" s="905"/>
      <c r="N216" s="905"/>
      <c r="O216" s="905"/>
      <c r="P216" s="905"/>
      <c r="Q216" s="905"/>
      <c r="R216" s="905"/>
      <c r="S216" s="905"/>
      <c r="T216" s="905"/>
      <c r="U216" s="905"/>
      <c r="V216" s="905"/>
      <c r="W216" s="888"/>
      <c r="X216" s="888"/>
      <c r="Y216" s="888"/>
      <c r="Z216" s="888"/>
    </row>
    <row r="217" spans="1:26" ht="15.75">
      <c r="A217" s="7"/>
      <c r="B217" s="904"/>
      <c r="C217" s="7"/>
      <c r="D217" s="7"/>
      <c r="E217" s="7"/>
      <c r="F217" s="7"/>
      <c r="G217" s="7"/>
      <c r="H217" s="7"/>
      <c r="I217" s="7"/>
      <c r="J217" s="7"/>
      <c r="K217" s="7"/>
      <c r="L217" s="7"/>
      <c r="M217" s="905"/>
      <c r="N217" s="905"/>
      <c r="O217" s="905"/>
      <c r="P217" s="905"/>
      <c r="Q217" s="905"/>
      <c r="R217" s="905"/>
      <c r="S217" s="905"/>
      <c r="T217" s="905"/>
      <c r="U217" s="905"/>
      <c r="V217" s="905"/>
      <c r="W217" s="888"/>
      <c r="X217" s="888"/>
      <c r="Y217" s="888"/>
      <c r="Z217" s="888"/>
    </row>
    <row r="218" spans="1:26" ht="15.75">
      <c r="A218" s="7"/>
      <c r="B218" s="904"/>
      <c r="C218" s="7"/>
      <c r="D218" s="7"/>
      <c r="E218" s="7"/>
      <c r="F218" s="7"/>
      <c r="G218" s="7"/>
      <c r="H218" s="7"/>
      <c r="I218" s="7"/>
      <c r="J218" s="7"/>
      <c r="K218" s="7"/>
      <c r="L218" s="7"/>
      <c r="M218" s="905"/>
      <c r="N218" s="905"/>
      <c r="O218" s="905"/>
      <c r="P218" s="905"/>
      <c r="Q218" s="905"/>
      <c r="R218" s="905"/>
      <c r="S218" s="905"/>
      <c r="T218" s="905"/>
      <c r="U218" s="905"/>
      <c r="V218" s="905"/>
      <c r="W218" s="888"/>
      <c r="X218" s="888"/>
      <c r="Y218" s="888"/>
      <c r="Z218" s="888"/>
    </row>
    <row r="219" spans="1:26" ht="15.75">
      <c r="A219" s="7"/>
      <c r="B219" s="904"/>
      <c r="C219" s="7"/>
      <c r="D219" s="7"/>
      <c r="E219" s="7"/>
      <c r="F219" s="7"/>
      <c r="G219" s="7"/>
      <c r="H219" s="7"/>
      <c r="I219" s="7"/>
      <c r="J219" s="7"/>
      <c r="K219" s="7"/>
      <c r="L219" s="7"/>
      <c r="M219" s="905"/>
      <c r="N219" s="905"/>
      <c r="O219" s="905"/>
      <c r="P219" s="905"/>
      <c r="Q219" s="905"/>
      <c r="R219" s="905"/>
      <c r="S219" s="905"/>
      <c r="T219" s="905"/>
      <c r="U219" s="905"/>
      <c r="V219" s="905"/>
      <c r="W219" s="888"/>
      <c r="X219" s="888"/>
      <c r="Y219" s="888"/>
      <c r="Z219" s="888"/>
    </row>
    <row r="220" spans="1:26" ht="15.75">
      <c r="A220" s="7"/>
      <c r="B220" s="904"/>
      <c r="C220" s="7"/>
      <c r="D220" s="7"/>
      <c r="E220" s="7"/>
      <c r="F220" s="7"/>
      <c r="G220" s="7"/>
      <c r="H220" s="7"/>
      <c r="I220" s="7"/>
      <c r="J220" s="7"/>
      <c r="K220" s="7"/>
      <c r="L220" s="7"/>
      <c r="M220" s="905"/>
      <c r="N220" s="905"/>
      <c r="O220" s="905"/>
      <c r="P220" s="905"/>
      <c r="Q220" s="905"/>
      <c r="R220" s="905"/>
      <c r="S220" s="905"/>
      <c r="T220" s="905"/>
      <c r="U220" s="905"/>
      <c r="V220" s="905"/>
      <c r="W220" s="888"/>
      <c r="X220" s="888"/>
      <c r="Y220" s="888"/>
      <c r="Z220" s="888"/>
    </row>
    <row r="221" spans="1:26" ht="15.75">
      <c r="A221" s="7"/>
      <c r="B221" s="904"/>
      <c r="C221" s="7"/>
      <c r="D221" s="7"/>
      <c r="E221" s="7"/>
      <c r="F221" s="7"/>
      <c r="G221" s="7"/>
      <c r="H221" s="7"/>
      <c r="I221" s="7"/>
      <c r="J221" s="7"/>
      <c r="K221" s="7"/>
      <c r="L221" s="7"/>
      <c r="M221" s="905"/>
      <c r="N221" s="905"/>
      <c r="O221" s="905"/>
      <c r="P221" s="905"/>
      <c r="Q221" s="905"/>
      <c r="R221" s="905"/>
      <c r="S221" s="905"/>
      <c r="T221" s="905"/>
      <c r="U221" s="905"/>
      <c r="V221" s="905"/>
      <c r="W221" s="888"/>
      <c r="X221" s="888"/>
      <c r="Y221" s="888"/>
      <c r="Z221" s="888"/>
    </row>
    <row r="222" spans="1:26" ht="15.75">
      <c r="A222" s="7"/>
      <c r="B222" s="904"/>
      <c r="C222" s="7"/>
      <c r="D222" s="7"/>
      <c r="E222" s="7"/>
      <c r="F222" s="7"/>
      <c r="G222" s="7"/>
      <c r="H222" s="7"/>
      <c r="I222" s="7"/>
      <c r="J222" s="7"/>
      <c r="K222" s="7"/>
      <c r="L222" s="7"/>
      <c r="M222" s="905"/>
      <c r="N222" s="905"/>
      <c r="O222" s="905"/>
      <c r="P222" s="905"/>
      <c r="Q222" s="905"/>
      <c r="R222" s="905"/>
      <c r="S222" s="905"/>
      <c r="T222" s="905"/>
      <c r="U222" s="905"/>
      <c r="V222" s="905"/>
      <c r="W222" s="888"/>
      <c r="X222" s="888"/>
      <c r="Y222" s="888"/>
      <c r="Z222" s="888"/>
    </row>
    <row r="223" spans="1:26" ht="15.75">
      <c r="A223" s="7"/>
      <c r="B223" s="904"/>
      <c r="C223" s="7"/>
      <c r="D223" s="7"/>
      <c r="E223" s="7"/>
      <c r="F223" s="7"/>
      <c r="G223" s="7"/>
      <c r="H223" s="7"/>
      <c r="I223" s="7"/>
      <c r="J223" s="7"/>
      <c r="K223" s="7"/>
      <c r="L223" s="7"/>
      <c r="M223" s="905"/>
      <c r="N223" s="905"/>
      <c r="O223" s="905"/>
      <c r="P223" s="905"/>
      <c r="Q223" s="905"/>
      <c r="R223" s="905"/>
      <c r="S223" s="905"/>
      <c r="T223" s="905"/>
      <c r="U223" s="905"/>
      <c r="V223" s="905"/>
      <c r="W223" s="888"/>
      <c r="X223" s="888"/>
      <c r="Y223" s="888"/>
      <c r="Z223" s="888"/>
    </row>
    <row r="224" spans="1:26" ht="15.75">
      <c r="A224" s="7"/>
      <c r="B224" s="904"/>
      <c r="C224" s="7"/>
      <c r="D224" s="7"/>
      <c r="E224" s="7"/>
      <c r="F224" s="7"/>
      <c r="G224" s="7"/>
      <c r="H224" s="7"/>
      <c r="I224" s="7"/>
      <c r="J224" s="7"/>
      <c r="K224" s="7"/>
      <c r="L224" s="7"/>
      <c r="M224" s="905"/>
      <c r="N224" s="905"/>
      <c r="O224" s="905"/>
      <c r="P224" s="905"/>
      <c r="Q224" s="905"/>
      <c r="R224" s="905"/>
      <c r="S224" s="905"/>
      <c r="T224" s="905"/>
      <c r="U224" s="905"/>
      <c r="V224" s="905"/>
      <c r="W224" s="888"/>
      <c r="X224" s="888"/>
      <c r="Y224" s="888"/>
      <c r="Z224" s="888"/>
    </row>
    <row r="225" spans="1:26" ht="15.75">
      <c r="A225" s="7"/>
      <c r="B225" s="904"/>
      <c r="C225" s="7"/>
      <c r="D225" s="7"/>
      <c r="E225" s="7"/>
      <c r="F225" s="7"/>
      <c r="G225" s="7"/>
      <c r="H225" s="7"/>
      <c r="I225" s="7"/>
      <c r="J225" s="7"/>
      <c r="K225" s="7"/>
      <c r="L225" s="7"/>
      <c r="M225" s="905"/>
      <c r="N225" s="905"/>
      <c r="O225" s="905"/>
      <c r="P225" s="905"/>
      <c r="Q225" s="905"/>
      <c r="R225" s="905"/>
      <c r="S225" s="905"/>
      <c r="T225" s="905"/>
      <c r="U225" s="905"/>
      <c r="V225" s="905"/>
      <c r="W225" s="888"/>
      <c r="X225" s="888"/>
      <c r="Y225" s="888"/>
      <c r="Z225" s="888"/>
    </row>
    <row r="226" spans="1:26" ht="15.75">
      <c r="A226" s="7"/>
      <c r="B226" s="904"/>
      <c r="C226" s="7"/>
      <c r="D226" s="7"/>
      <c r="E226" s="7"/>
      <c r="F226" s="7"/>
      <c r="G226" s="7"/>
      <c r="H226" s="7"/>
      <c r="I226" s="7"/>
      <c r="J226" s="7"/>
      <c r="K226" s="7"/>
      <c r="L226" s="7"/>
      <c r="M226" s="905"/>
      <c r="N226" s="905"/>
      <c r="O226" s="905"/>
      <c r="P226" s="905"/>
      <c r="Q226" s="905"/>
      <c r="R226" s="905"/>
      <c r="S226" s="905"/>
      <c r="T226" s="905"/>
      <c r="U226" s="905"/>
      <c r="V226" s="905"/>
      <c r="W226" s="888"/>
      <c r="X226" s="888"/>
      <c r="Y226" s="888"/>
      <c r="Z226" s="888"/>
    </row>
    <row r="227" spans="1:26" ht="15.75">
      <c r="A227" s="7"/>
      <c r="B227" s="904"/>
      <c r="C227" s="7"/>
      <c r="D227" s="7"/>
      <c r="E227" s="7"/>
      <c r="F227" s="7"/>
      <c r="G227" s="7"/>
      <c r="H227" s="7"/>
      <c r="I227" s="7"/>
      <c r="J227" s="7"/>
      <c r="K227" s="7"/>
      <c r="L227" s="7"/>
      <c r="M227" s="905"/>
      <c r="N227" s="905"/>
      <c r="O227" s="905"/>
      <c r="P227" s="905"/>
      <c r="Q227" s="905"/>
      <c r="R227" s="905"/>
      <c r="S227" s="905"/>
      <c r="T227" s="905"/>
      <c r="U227" s="905"/>
      <c r="V227" s="905"/>
      <c r="W227" s="888"/>
      <c r="X227" s="888"/>
      <c r="Y227" s="888"/>
      <c r="Z227" s="888"/>
    </row>
    <row r="228" spans="1:26" ht="15.75">
      <c r="A228" s="7"/>
      <c r="B228" s="904"/>
      <c r="C228" s="7"/>
      <c r="D228" s="7"/>
      <c r="E228" s="7"/>
      <c r="F228" s="7"/>
      <c r="G228" s="7"/>
      <c r="H228" s="7"/>
      <c r="I228" s="7"/>
      <c r="J228" s="7"/>
      <c r="K228" s="7"/>
      <c r="L228" s="7"/>
      <c r="M228" s="905"/>
      <c r="N228" s="905"/>
      <c r="O228" s="905"/>
      <c r="P228" s="905"/>
      <c r="Q228" s="905"/>
      <c r="R228" s="905"/>
      <c r="S228" s="905"/>
      <c r="T228" s="905"/>
      <c r="U228" s="905"/>
      <c r="V228" s="905"/>
      <c r="W228" s="888"/>
      <c r="X228" s="888"/>
      <c r="Y228" s="888"/>
      <c r="Z228" s="888"/>
    </row>
    <row r="229" spans="1:26" ht="15.75">
      <c r="A229" s="7"/>
      <c r="B229" s="904"/>
      <c r="C229" s="7"/>
      <c r="D229" s="7"/>
      <c r="E229" s="7"/>
      <c r="F229" s="7"/>
      <c r="G229" s="7"/>
      <c r="H229" s="7"/>
      <c r="I229" s="7"/>
      <c r="J229" s="7"/>
      <c r="K229" s="7"/>
      <c r="L229" s="7"/>
      <c r="M229" s="905"/>
      <c r="N229" s="905"/>
      <c r="O229" s="905"/>
      <c r="P229" s="905"/>
      <c r="Q229" s="905"/>
      <c r="R229" s="905"/>
      <c r="S229" s="905"/>
      <c r="T229" s="905"/>
      <c r="U229" s="905"/>
      <c r="V229" s="905"/>
      <c r="W229" s="888"/>
      <c r="X229" s="888"/>
      <c r="Y229" s="888"/>
      <c r="Z229" s="888"/>
    </row>
    <row r="230" spans="1:26" ht="15.75">
      <c r="A230" s="7"/>
      <c r="B230" s="904"/>
      <c r="C230" s="7"/>
      <c r="D230" s="7"/>
      <c r="E230" s="7"/>
      <c r="F230" s="7"/>
      <c r="G230" s="7"/>
      <c r="H230" s="7"/>
      <c r="I230" s="7"/>
      <c r="J230" s="7"/>
      <c r="K230" s="7"/>
      <c r="L230" s="7"/>
      <c r="M230" s="905"/>
      <c r="N230" s="905"/>
      <c r="O230" s="905"/>
      <c r="P230" s="905"/>
      <c r="Q230" s="905"/>
      <c r="R230" s="905"/>
      <c r="S230" s="905"/>
      <c r="T230" s="905"/>
      <c r="U230" s="905"/>
      <c r="V230" s="905"/>
      <c r="W230" s="888"/>
      <c r="X230" s="888"/>
      <c r="Y230" s="888"/>
      <c r="Z230" s="888"/>
    </row>
    <row r="231" spans="1:26" ht="15.75">
      <c r="A231" s="7"/>
      <c r="B231" s="904"/>
      <c r="C231" s="7"/>
      <c r="D231" s="7"/>
      <c r="E231" s="7"/>
      <c r="F231" s="7"/>
      <c r="G231" s="7"/>
      <c r="H231" s="7"/>
      <c r="I231" s="7"/>
      <c r="J231" s="7"/>
      <c r="K231" s="7"/>
      <c r="L231" s="7"/>
      <c r="M231" s="905"/>
      <c r="N231" s="905"/>
      <c r="O231" s="905"/>
      <c r="P231" s="905"/>
      <c r="Q231" s="905"/>
      <c r="R231" s="905"/>
      <c r="S231" s="905"/>
      <c r="T231" s="905"/>
      <c r="U231" s="905"/>
      <c r="V231" s="905"/>
      <c r="W231" s="888"/>
      <c r="X231" s="888"/>
      <c r="Y231" s="888"/>
      <c r="Z231" s="888"/>
    </row>
    <row r="232" spans="1:26" ht="15.75">
      <c r="A232" s="7"/>
      <c r="B232" s="904"/>
      <c r="C232" s="7"/>
      <c r="D232" s="7"/>
      <c r="E232" s="7"/>
      <c r="F232" s="7"/>
      <c r="G232" s="7"/>
      <c r="H232" s="7"/>
      <c r="I232" s="7"/>
      <c r="J232" s="7"/>
      <c r="K232" s="7"/>
      <c r="L232" s="7"/>
      <c r="M232" s="905"/>
      <c r="N232" s="905"/>
      <c r="O232" s="905"/>
      <c r="P232" s="905"/>
      <c r="Q232" s="905"/>
      <c r="R232" s="905"/>
      <c r="S232" s="905"/>
      <c r="T232" s="905"/>
      <c r="U232" s="905"/>
      <c r="V232" s="905"/>
      <c r="W232" s="888"/>
      <c r="X232" s="888"/>
      <c r="Y232" s="888"/>
      <c r="Z232" s="888"/>
    </row>
    <row r="233" spans="1:26" ht="15.75">
      <c r="A233" s="7"/>
      <c r="B233" s="904"/>
      <c r="C233" s="7"/>
      <c r="D233" s="7"/>
      <c r="E233" s="7"/>
      <c r="F233" s="7"/>
      <c r="G233" s="7"/>
      <c r="H233" s="7"/>
      <c r="I233" s="7"/>
      <c r="J233" s="7"/>
      <c r="K233" s="7"/>
      <c r="L233" s="7"/>
      <c r="M233" s="905"/>
      <c r="N233" s="905"/>
      <c r="O233" s="905"/>
      <c r="P233" s="905"/>
      <c r="Q233" s="905"/>
      <c r="R233" s="905"/>
      <c r="S233" s="905"/>
      <c r="T233" s="905"/>
      <c r="U233" s="905"/>
      <c r="V233" s="905"/>
      <c r="W233" s="888"/>
      <c r="X233" s="888"/>
      <c r="Y233" s="888"/>
      <c r="Z233" s="888"/>
    </row>
    <row r="234" spans="1:26" ht="15.75">
      <c r="A234" s="7"/>
      <c r="B234" s="904"/>
      <c r="C234" s="7"/>
      <c r="D234" s="7"/>
      <c r="E234" s="7"/>
      <c r="F234" s="7"/>
      <c r="G234" s="7"/>
      <c r="H234" s="7"/>
      <c r="I234" s="7"/>
      <c r="J234" s="7"/>
      <c r="K234" s="7"/>
      <c r="L234" s="7"/>
      <c r="M234" s="905"/>
      <c r="N234" s="905"/>
      <c r="O234" s="905"/>
      <c r="P234" s="905"/>
      <c r="Q234" s="905"/>
      <c r="R234" s="905"/>
      <c r="S234" s="905"/>
      <c r="T234" s="905"/>
      <c r="U234" s="905"/>
      <c r="V234" s="905"/>
      <c r="W234" s="888"/>
      <c r="X234" s="888"/>
      <c r="Y234" s="888"/>
      <c r="Z234" s="888"/>
    </row>
    <row r="235" spans="1:26" ht="15.75">
      <c r="A235" s="7"/>
      <c r="B235" s="904"/>
      <c r="C235" s="7"/>
      <c r="D235" s="7"/>
      <c r="E235" s="7"/>
      <c r="F235" s="7"/>
      <c r="G235" s="7"/>
      <c r="H235" s="7"/>
      <c r="I235" s="7"/>
      <c r="J235" s="7"/>
      <c r="K235" s="7"/>
      <c r="L235" s="7"/>
      <c r="M235" s="905"/>
      <c r="N235" s="905"/>
      <c r="O235" s="905"/>
      <c r="P235" s="905"/>
      <c r="Q235" s="905"/>
      <c r="R235" s="905"/>
      <c r="S235" s="905"/>
      <c r="T235" s="905"/>
      <c r="U235" s="905"/>
      <c r="V235" s="905"/>
      <c r="W235" s="888"/>
      <c r="X235" s="888"/>
      <c r="Y235" s="888"/>
      <c r="Z235" s="888"/>
    </row>
    <row r="236" spans="1:26" ht="15.75">
      <c r="A236" s="7"/>
      <c r="B236" s="904"/>
      <c r="C236" s="7"/>
      <c r="D236" s="7"/>
      <c r="E236" s="7"/>
      <c r="F236" s="7"/>
      <c r="G236" s="7"/>
      <c r="H236" s="7"/>
      <c r="I236" s="7"/>
      <c r="J236" s="7"/>
      <c r="K236" s="7"/>
      <c r="L236" s="7"/>
      <c r="M236" s="905"/>
      <c r="N236" s="905"/>
      <c r="O236" s="905"/>
      <c r="P236" s="905"/>
      <c r="Q236" s="905"/>
      <c r="R236" s="905"/>
      <c r="S236" s="905"/>
      <c r="T236" s="905"/>
      <c r="U236" s="905"/>
      <c r="V236" s="905"/>
      <c r="W236" s="888"/>
      <c r="X236" s="888"/>
      <c r="Y236" s="888"/>
      <c r="Z236" s="888"/>
    </row>
    <row r="237" spans="1:26" ht="15.75">
      <c r="A237" s="7"/>
      <c r="B237" s="904"/>
      <c r="C237" s="7"/>
      <c r="D237" s="7"/>
      <c r="E237" s="7"/>
      <c r="F237" s="7"/>
      <c r="G237" s="7"/>
      <c r="H237" s="7"/>
      <c r="I237" s="7"/>
      <c r="J237" s="7"/>
      <c r="K237" s="7"/>
      <c r="L237" s="7"/>
      <c r="M237" s="905"/>
      <c r="N237" s="905"/>
      <c r="O237" s="905"/>
      <c r="P237" s="905"/>
      <c r="Q237" s="905"/>
      <c r="R237" s="905"/>
      <c r="S237" s="905"/>
      <c r="T237" s="905"/>
      <c r="U237" s="905"/>
      <c r="V237" s="905"/>
      <c r="W237" s="888"/>
      <c r="X237" s="888"/>
      <c r="Y237" s="888"/>
      <c r="Z237" s="888"/>
    </row>
    <row r="238" spans="1:26" ht="15.75">
      <c r="A238" s="7"/>
      <c r="B238" s="904"/>
      <c r="C238" s="7"/>
      <c r="D238" s="7"/>
      <c r="E238" s="7"/>
      <c r="F238" s="7"/>
      <c r="G238" s="7"/>
      <c r="H238" s="7"/>
      <c r="I238" s="7"/>
      <c r="J238" s="7"/>
      <c r="K238" s="7"/>
      <c r="L238" s="7"/>
      <c r="M238" s="905"/>
      <c r="N238" s="905"/>
      <c r="O238" s="905"/>
      <c r="P238" s="905"/>
      <c r="Q238" s="905"/>
      <c r="R238" s="905"/>
      <c r="S238" s="905"/>
      <c r="T238" s="905"/>
      <c r="U238" s="905"/>
      <c r="V238" s="905"/>
      <c r="W238" s="888"/>
      <c r="X238" s="888"/>
      <c r="Y238" s="888"/>
      <c r="Z238" s="888"/>
    </row>
    <row r="239" spans="1:26" ht="15.75">
      <c r="A239" s="7"/>
      <c r="B239" s="904"/>
      <c r="C239" s="7"/>
      <c r="D239" s="7"/>
      <c r="E239" s="7"/>
      <c r="F239" s="7"/>
      <c r="G239" s="7"/>
      <c r="H239" s="7"/>
      <c r="I239" s="7"/>
      <c r="J239" s="7"/>
      <c r="K239" s="7"/>
      <c r="L239" s="7"/>
      <c r="M239" s="905"/>
      <c r="N239" s="905"/>
      <c r="O239" s="905"/>
      <c r="P239" s="905"/>
      <c r="Q239" s="905"/>
      <c r="R239" s="905"/>
      <c r="S239" s="905"/>
      <c r="T239" s="905"/>
      <c r="U239" s="905"/>
      <c r="V239" s="905"/>
      <c r="W239" s="888"/>
      <c r="X239" s="888"/>
      <c r="Y239" s="888"/>
      <c r="Z239" s="888"/>
    </row>
    <row r="240" spans="1:26" ht="15.75">
      <c r="A240" s="7"/>
      <c r="B240" s="904"/>
      <c r="C240" s="7"/>
      <c r="D240" s="7"/>
      <c r="E240" s="7"/>
      <c r="F240" s="7"/>
      <c r="G240" s="7"/>
      <c r="H240" s="7"/>
      <c r="I240" s="7"/>
      <c r="J240" s="7"/>
      <c r="K240" s="7"/>
      <c r="L240" s="7"/>
      <c r="M240" s="905"/>
      <c r="N240" s="905"/>
      <c r="O240" s="905"/>
      <c r="P240" s="905"/>
      <c r="Q240" s="905"/>
      <c r="R240" s="905"/>
      <c r="S240" s="905"/>
      <c r="T240" s="905"/>
      <c r="U240" s="905"/>
      <c r="V240" s="905"/>
      <c r="W240" s="888"/>
      <c r="X240" s="888"/>
      <c r="Y240" s="888"/>
      <c r="Z240" s="888"/>
    </row>
    <row r="241" spans="1:26" ht="15.75">
      <c r="A241" s="7"/>
      <c r="B241" s="904"/>
      <c r="C241" s="7"/>
      <c r="D241" s="7"/>
      <c r="E241" s="7"/>
      <c r="F241" s="7"/>
      <c r="G241" s="7"/>
      <c r="H241" s="7"/>
      <c r="I241" s="7"/>
      <c r="J241" s="7"/>
      <c r="K241" s="7"/>
      <c r="L241" s="7"/>
      <c r="M241" s="905"/>
      <c r="N241" s="905"/>
      <c r="O241" s="905"/>
      <c r="P241" s="905"/>
      <c r="Q241" s="905"/>
      <c r="R241" s="905"/>
      <c r="S241" s="905"/>
      <c r="T241" s="905"/>
      <c r="U241" s="905"/>
      <c r="V241" s="905"/>
      <c r="W241" s="888"/>
      <c r="X241" s="888"/>
      <c r="Y241" s="888"/>
      <c r="Z241" s="888"/>
    </row>
    <row r="242" spans="1:26" ht="15.75">
      <c r="A242" s="7"/>
      <c r="B242" s="904"/>
      <c r="C242" s="7"/>
      <c r="D242" s="7"/>
      <c r="E242" s="7"/>
      <c r="F242" s="7"/>
      <c r="G242" s="7"/>
      <c r="H242" s="7"/>
      <c r="I242" s="7"/>
      <c r="J242" s="7"/>
      <c r="K242" s="7"/>
      <c r="L242" s="7"/>
      <c r="M242" s="905"/>
      <c r="N242" s="905"/>
      <c r="O242" s="905"/>
      <c r="P242" s="905"/>
      <c r="Q242" s="905"/>
      <c r="R242" s="905"/>
      <c r="S242" s="905"/>
      <c r="T242" s="905"/>
      <c r="U242" s="905"/>
      <c r="V242" s="905"/>
      <c r="W242" s="888"/>
      <c r="X242" s="888"/>
      <c r="Y242" s="888"/>
      <c r="Z242" s="888"/>
    </row>
    <row r="243" spans="1:26" ht="15.75">
      <c r="A243" s="7"/>
      <c r="B243" s="904"/>
      <c r="C243" s="7"/>
      <c r="D243" s="7"/>
      <c r="E243" s="7"/>
      <c r="F243" s="7"/>
      <c r="G243" s="7"/>
      <c r="H243" s="7"/>
      <c r="I243" s="7"/>
      <c r="J243" s="7"/>
      <c r="K243" s="7"/>
      <c r="L243" s="7"/>
      <c r="M243" s="905"/>
      <c r="N243" s="905"/>
      <c r="O243" s="905"/>
      <c r="P243" s="905"/>
      <c r="Q243" s="905"/>
      <c r="R243" s="905"/>
      <c r="S243" s="905"/>
      <c r="T243" s="905"/>
      <c r="U243" s="905"/>
      <c r="V243" s="905"/>
      <c r="W243" s="888"/>
      <c r="X243" s="888"/>
      <c r="Y243" s="888"/>
      <c r="Z243" s="888"/>
    </row>
    <row r="244" spans="1:26" ht="15.75">
      <c r="A244" s="7"/>
      <c r="B244" s="904"/>
      <c r="C244" s="7"/>
      <c r="D244" s="7"/>
      <c r="E244" s="7"/>
      <c r="F244" s="7"/>
      <c r="G244" s="7"/>
      <c r="H244" s="7"/>
      <c r="I244" s="7"/>
      <c r="J244" s="7"/>
      <c r="K244" s="7"/>
      <c r="L244" s="7"/>
      <c r="M244" s="905"/>
      <c r="N244" s="905"/>
      <c r="O244" s="905"/>
      <c r="P244" s="905"/>
      <c r="Q244" s="905"/>
      <c r="R244" s="905"/>
      <c r="S244" s="905"/>
      <c r="T244" s="905"/>
      <c r="U244" s="905"/>
      <c r="V244" s="905"/>
      <c r="W244" s="888"/>
      <c r="X244" s="888"/>
      <c r="Y244" s="888"/>
      <c r="Z244" s="888"/>
    </row>
    <row r="245" spans="1:26" ht="15.75">
      <c r="A245" s="7"/>
      <c r="B245" s="904"/>
      <c r="C245" s="7"/>
      <c r="D245" s="7"/>
      <c r="E245" s="7"/>
      <c r="F245" s="7"/>
      <c r="G245" s="7"/>
      <c r="H245" s="7"/>
      <c r="I245" s="7"/>
      <c r="J245" s="7"/>
      <c r="K245" s="7"/>
      <c r="L245" s="7"/>
      <c r="M245" s="905"/>
      <c r="N245" s="905"/>
      <c r="O245" s="905"/>
      <c r="P245" s="905"/>
      <c r="Q245" s="905"/>
      <c r="R245" s="905"/>
      <c r="S245" s="905"/>
      <c r="T245" s="905"/>
      <c r="U245" s="905"/>
      <c r="V245" s="905"/>
      <c r="W245" s="888"/>
      <c r="X245" s="888"/>
      <c r="Y245" s="888"/>
      <c r="Z245" s="888"/>
    </row>
    <row r="246" spans="1:26" ht="15.75">
      <c r="A246" s="7"/>
      <c r="B246" s="904"/>
      <c r="C246" s="7"/>
      <c r="D246" s="7"/>
      <c r="E246" s="7"/>
      <c r="F246" s="7"/>
      <c r="G246" s="7"/>
      <c r="H246" s="7"/>
      <c r="I246" s="7"/>
      <c r="J246" s="7"/>
      <c r="K246" s="7"/>
      <c r="L246" s="7"/>
      <c r="M246" s="905"/>
      <c r="N246" s="905"/>
      <c r="O246" s="905"/>
      <c r="P246" s="905"/>
      <c r="Q246" s="905"/>
      <c r="R246" s="905"/>
      <c r="S246" s="905"/>
      <c r="T246" s="905"/>
      <c r="U246" s="905"/>
      <c r="V246" s="905"/>
      <c r="W246" s="888"/>
      <c r="X246" s="888"/>
      <c r="Y246" s="888"/>
      <c r="Z246" s="888"/>
    </row>
    <row r="247" spans="1:26" ht="15.75">
      <c r="A247" s="7"/>
      <c r="B247" s="904"/>
      <c r="C247" s="7"/>
      <c r="D247" s="7"/>
      <c r="E247" s="7"/>
      <c r="F247" s="7"/>
      <c r="G247" s="7"/>
      <c r="H247" s="7"/>
      <c r="I247" s="7"/>
      <c r="J247" s="7"/>
      <c r="K247" s="7"/>
      <c r="L247" s="7"/>
      <c r="M247" s="905"/>
      <c r="N247" s="905"/>
      <c r="O247" s="905"/>
      <c r="P247" s="905"/>
      <c r="Q247" s="905"/>
      <c r="R247" s="905"/>
      <c r="S247" s="905"/>
      <c r="T247" s="905"/>
      <c r="U247" s="905"/>
      <c r="V247" s="905"/>
      <c r="W247" s="888"/>
      <c r="X247" s="888"/>
      <c r="Y247" s="888"/>
      <c r="Z247" s="888"/>
    </row>
    <row r="248" spans="1:26" ht="15.75">
      <c r="A248" s="7"/>
      <c r="B248" s="904"/>
      <c r="C248" s="7"/>
      <c r="D248" s="7"/>
      <c r="E248" s="7"/>
      <c r="F248" s="7"/>
      <c r="G248" s="7"/>
      <c r="H248" s="7"/>
      <c r="I248" s="7"/>
      <c r="J248" s="7"/>
      <c r="K248" s="7"/>
      <c r="L248" s="7"/>
      <c r="M248" s="905"/>
      <c r="N248" s="905"/>
      <c r="O248" s="905"/>
      <c r="P248" s="905"/>
      <c r="Q248" s="905"/>
      <c r="R248" s="905"/>
      <c r="S248" s="905"/>
      <c r="T248" s="905"/>
      <c r="U248" s="905"/>
      <c r="V248" s="905"/>
      <c r="W248" s="888"/>
      <c r="X248" s="888"/>
      <c r="Y248" s="888"/>
      <c r="Z248" s="888"/>
    </row>
    <row r="249" spans="1:26" ht="15.75">
      <c r="A249" s="7"/>
      <c r="B249" s="904"/>
      <c r="C249" s="7"/>
      <c r="D249" s="7"/>
      <c r="E249" s="7"/>
      <c r="F249" s="7"/>
      <c r="G249" s="7"/>
      <c r="H249" s="7"/>
      <c r="I249" s="7"/>
      <c r="J249" s="7"/>
      <c r="K249" s="7"/>
      <c r="L249" s="7"/>
      <c r="M249" s="905"/>
      <c r="N249" s="905"/>
      <c r="O249" s="905"/>
      <c r="P249" s="905"/>
      <c r="Q249" s="905"/>
      <c r="R249" s="905"/>
      <c r="S249" s="905"/>
      <c r="T249" s="905"/>
      <c r="U249" s="905"/>
      <c r="V249" s="905"/>
      <c r="W249" s="888"/>
      <c r="X249" s="888"/>
      <c r="Y249" s="888"/>
      <c r="Z249" s="888"/>
    </row>
    <row r="250" spans="1:26" ht="15.75">
      <c r="A250" s="7"/>
      <c r="B250" s="904"/>
      <c r="C250" s="7"/>
      <c r="D250" s="7"/>
      <c r="E250" s="7"/>
      <c r="F250" s="7"/>
      <c r="G250" s="7"/>
      <c r="H250" s="7"/>
      <c r="I250" s="7"/>
      <c r="J250" s="7"/>
      <c r="K250" s="7"/>
      <c r="L250" s="7"/>
      <c r="M250" s="905"/>
      <c r="N250" s="905"/>
      <c r="O250" s="905"/>
      <c r="P250" s="905"/>
      <c r="Q250" s="905"/>
      <c r="R250" s="905"/>
      <c r="S250" s="905"/>
      <c r="T250" s="905"/>
      <c r="U250" s="905"/>
      <c r="V250" s="905"/>
      <c r="W250" s="888"/>
      <c r="X250" s="888"/>
      <c r="Y250" s="888"/>
      <c r="Z250" s="888"/>
    </row>
    <row r="251" spans="1:26" ht="15.75">
      <c r="A251" s="7"/>
      <c r="B251" s="904"/>
      <c r="C251" s="7"/>
      <c r="D251" s="7"/>
      <c r="E251" s="7"/>
      <c r="F251" s="7"/>
      <c r="G251" s="7"/>
      <c r="H251" s="7"/>
      <c r="I251" s="7"/>
      <c r="J251" s="7"/>
      <c r="K251" s="7"/>
      <c r="L251" s="7"/>
      <c r="M251" s="905"/>
      <c r="N251" s="905"/>
      <c r="O251" s="905"/>
      <c r="P251" s="905"/>
      <c r="Q251" s="905"/>
      <c r="R251" s="905"/>
      <c r="S251" s="905"/>
      <c r="T251" s="905"/>
      <c r="U251" s="905"/>
      <c r="V251" s="905"/>
      <c r="W251" s="888"/>
      <c r="X251" s="888"/>
      <c r="Y251" s="888"/>
      <c r="Z251" s="888"/>
    </row>
    <row r="252" spans="1:26" ht="15.75">
      <c r="A252" s="7"/>
      <c r="B252" s="904"/>
      <c r="C252" s="7"/>
      <c r="D252" s="7"/>
      <c r="E252" s="7"/>
      <c r="F252" s="7"/>
      <c r="G252" s="7"/>
      <c r="H252" s="7"/>
      <c r="I252" s="7"/>
      <c r="J252" s="7"/>
      <c r="K252" s="7"/>
      <c r="L252" s="7"/>
      <c r="M252" s="905"/>
      <c r="N252" s="905"/>
      <c r="O252" s="905"/>
      <c r="P252" s="905"/>
      <c r="Q252" s="905"/>
      <c r="R252" s="905"/>
      <c r="S252" s="905"/>
      <c r="T252" s="905"/>
      <c r="U252" s="905"/>
      <c r="V252" s="905"/>
      <c r="W252" s="888"/>
      <c r="X252" s="888"/>
      <c r="Y252" s="888"/>
      <c r="Z252" s="888"/>
    </row>
    <row r="253" spans="1:26" ht="15.75">
      <c r="A253" s="7"/>
      <c r="B253" s="904"/>
      <c r="C253" s="7"/>
      <c r="D253" s="7"/>
      <c r="E253" s="7"/>
      <c r="F253" s="7"/>
      <c r="G253" s="7"/>
      <c r="H253" s="7"/>
      <c r="I253" s="7"/>
      <c r="J253" s="7"/>
      <c r="K253" s="7"/>
      <c r="L253" s="7"/>
      <c r="M253" s="905"/>
      <c r="N253" s="905"/>
      <c r="O253" s="905"/>
      <c r="P253" s="905"/>
      <c r="Q253" s="905"/>
      <c r="R253" s="905"/>
      <c r="S253" s="905"/>
      <c r="T253" s="905"/>
      <c r="U253" s="905"/>
      <c r="V253" s="905"/>
      <c r="W253" s="888"/>
      <c r="X253" s="888"/>
      <c r="Y253" s="888"/>
      <c r="Z253" s="888"/>
    </row>
    <row r="254" spans="1:26" ht="15.75">
      <c r="A254" s="7"/>
      <c r="B254" s="904"/>
      <c r="C254" s="7"/>
      <c r="D254" s="7"/>
      <c r="E254" s="7"/>
      <c r="F254" s="7"/>
      <c r="G254" s="7"/>
      <c r="H254" s="7"/>
      <c r="I254" s="7"/>
      <c r="J254" s="7"/>
      <c r="K254" s="7"/>
      <c r="L254" s="7"/>
      <c r="M254" s="905"/>
      <c r="N254" s="905"/>
      <c r="O254" s="905"/>
      <c r="P254" s="905"/>
      <c r="Q254" s="905"/>
      <c r="R254" s="905"/>
      <c r="S254" s="905"/>
      <c r="T254" s="905"/>
      <c r="U254" s="905"/>
      <c r="V254" s="905"/>
      <c r="W254" s="888"/>
      <c r="X254" s="888"/>
      <c r="Y254" s="888"/>
      <c r="Z254" s="888"/>
    </row>
    <row r="255" spans="1:26" ht="15.75">
      <c r="A255" s="7"/>
      <c r="B255" s="904"/>
      <c r="C255" s="7"/>
      <c r="D255" s="7"/>
      <c r="E255" s="7"/>
      <c r="F255" s="7"/>
      <c r="G255" s="7"/>
      <c r="H255" s="7"/>
      <c r="I255" s="7"/>
      <c r="J255" s="7"/>
      <c r="K255" s="7"/>
      <c r="L255" s="7"/>
      <c r="M255" s="905"/>
      <c r="N255" s="905"/>
      <c r="O255" s="905"/>
      <c r="P255" s="905"/>
      <c r="Q255" s="905"/>
      <c r="R255" s="905"/>
      <c r="S255" s="905"/>
      <c r="T255" s="905"/>
      <c r="U255" s="905"/>
      <c r="V255" s="905"/>
      <c r="W255" s="888"/>
      <c r="X255" s="888"/>
      <c r="Y255" s="888"/>
      <c r="Z255" s="888"/>
    </row>
    <row r="256" spans="1:26" ht="15.75">
      <c r="A256" s="7"/>
      <c r="B256" s="904"/>
      <c r="C256" s="7"/>
      <c r="D256" s="7"/>
      <c r="E256" s="7"/>
      <c r="F256" s="7"/>
      <c r="G256" s="7"/>
      <c r="H256" s="7"/>
      <c r="I256" s="7"/>
      <c r="J256" s="7"/>
      <c r="K256" s="7"/>
      <c r="L256" s="7"/>
      <c r="M256" s="905"/>
      <c r="N256" s="905"/>
      <c r="O256" s="905"/>
      <c r="P256" s="905"/>
      <c r="Q256" s="905"/>
      <c r="R256" s="905"/>
      <c r="S256" s="905"/>
      <c r="T256" s="905"/>
      <c r="U256" s="905"/>
      <c r="V256" s="905"/>
      <c r="W256" s="888"/>
      <c r="X256" s="888"/>
      <c r="Y256" s="888"/>
      <c r="Z256" s="888"/>
    </row>
    <row r="257" spans="1:26" ht="15.75">
      <c r="A257" s="7"/>
      <c r="B257" s="904"/>
      <c r="C257" s="7"/>
      <c r="D257" s="7"/>
      <c r="E257" s="7"/>
      <c r="F257" s="7"/>
      <c r="G257" s="7"/>
      <c r="H257" s="7"/>
      <c r="I257" s="7"/>
      <c r="J257" s="7"/>
      <c r="K257" s="7"/>
      <c r="L257" s="7"/>
      <c r="M257" s="905"/>
      <c r="N257" s="905"/>
      <c r="O257" s="905"/>
      <c r="P257" s="905"/>
      <c r="Q257" s="905"/>
      <c r="R257" s="905"/>
      <c r="S257" s="905"/>
      <c r="T257" s="905"/>
      <c r="U257" s="905"/>
      <c r="V257" s="905"/>
      <c r="W257" s="888"/>
      <c r="X257" s="888"/>
      <c r="Y257" s="888"/>
      <c r="Z257" s="888"/>
    </row>
    <row r="258" spans="1:26" ht="15.75">
      <c r="A258" s="7"/>
      <c r="B258" s="904"/>
      <c r="C258" s="7"/>
      <c r="D258" s="7"/>
      <c r="E258" s="7"/>
      <c r="F258" s="7"/>
      <c r="G258" s="7"/>
      <c r="H258" s="7"/>
      <c r="I258" s="7"/>
      <c r="J258" s="7"/>
      <c r="K258" s="7"/>
      <c r="L258" s="7"/>
      <c r="M258" s="905"/>
      <c r="N258" s="905"/>
      <c r="O258" s="905"/>
      <c r="P258" s="905"/>
      <c r="Q258" s="905"/>
      <c r="R258" s="905"/>
      <c r="S258" s="905"/>
      <c r="T258" s="905"/>
      <c r="U258" s="905"/>
      <c r="V258" s="905"/>
      <c r="W258" s="888"/>
      <c r="X258" s="888"/>
      <c r="Y258" s="888"/>
      <c r="Z258" s="888"/>
    </row>
    <row r="259" spans="1:26" ht="15.75">
      <c r="A259" s="7"/>
      <c r="B259" s="904"/>
      <c r="C259" s="7"/>
      <c r="D259" s="7"/>
      <c r="E259" s="7"/>
      <c r="F259" s="7"/>
      <c r="G259" s="7"/>
      <c r="H259" s="7"/>
      <c r="I259" s="7"/>
      <c r="J259" s="7"/>
      <c r="K259" s="7"/>
      <c r="L259" s="7"/>
      <c r="M259" s="905"/>
      <c r="N259" s="905"/>
      <c r="O259" s="905"/>
      <c r="P259" s="905"/>
      <c r="Q259" s="905"/>
      <c r="R259" s="905"/>
      <c r="S259" s="905"/>
      <c r="T259" s="905"/>
      <c r="U259" s="905"/>
      <c r="V259" s="905"/>
      <c r="W259" s="888"/>
      <c r="X259" s="888"/>
      <c r="Y259" s="888"/>
      <c r="Z259" s="888"/>
    </row>
    <row r="260" spans="1:26" ht="15.75">
      <c r="A260" s="7"/>
      <c r="B260" s="904"/>
      <c r="C260" s="7"/>
      <c r="D260" s="7"/>
      <c r="E260" s="7"/>
      <c r="F260" s="7"/>
      <c r="G260" s="7"/>
      <c r="H260" s="7"/>
      <c r="I260" s="7"/>
      <c r="J260" s="7"/>
      <c r="K260" s="7"/>
      <c r="L260" s="7"/>
      <c r="M260" s="905"/>
      <c r="N260" s="905"/>
      <c r="O260" s="905"/>
      <c r="P260" s="905"/>
      <c r="Q260" s="905"/>
      <c r="R260" s="905"/>
      <c r="S260" s="905"/>
      <c r="T260" s="905"/>
      <c r="U260" s="905"/>
      <c r="V260" s="905"/>
      <c r="W260" s="888"/>
      <c r="X260" s="888"/>
      <c r="Y260" s="888"/>
      <c r="Z260" s="888"/>
    </row>
    <row r="261" spans="1:26" ht="15.75">
      <c r="A261" s="7"/>
      <c r="B261" s="904"/>
      <c r="C261" s="7"/>
      <c r="D261" s="7"/>
      <c r="E261" s="7"/>
      <c r="F261" s="7"/>
      <c r="G261" s="7"/>
      <c r="H261" s="7"/>
      <c r="I261" s="7"/>
      <c r="J261" s="7"/>
      <c r="K261" s="7"/>
      <c r="L261" s="7"/>
      <c r="M261" s="905"/>
      <c r="N261" s="905"/>
      <c r="O261" s="905"/>
      <c r="P261" s="905"/>
      <c r="Q261" s="905"/>
      <c r="R261" s="905"/>
      <c r="S261" s="905"/>
      <c r="T261" s="905"/>
      <c r="U261" s="905"/>
      <c r="V261" s="905"/>
      <c r="W261" s="888"/>
      <c r="X261" s="888"/>
      <c r="Y261" s="888"/>
      <c r="Z261" s="888"/>
    </row>
    <row r="262" spans="1:26" ht="15.75">
      <c r="A262" s="7"/>
      <c r="B262" s="904"/>
      <c r="C262" s="7"/>
      <c r="D262" s="7"/>
      <c r="E262" s="7"/>
      <c r="F262" s="7"/>
      <c r="G262" s="7"/>
      <c r="H262" s="7"/>
      <c r="I262" s="7"/>
      <c r="J262" s="7"/>
      <c r="K262" s="7"/>
      <c r="L262" s="7"/>
      <c r="M262" s="905"/>
      <c r="N262" s="905"/>
      <c r="O262" s="905"/>
      <c r="P262" s="905"/>
      <c r="Q262" s="905"/>
      <c r="R262" s="905"/>
      <c r="S262" s="905"/>
      <c r="T262" s="905"/>
      <c r="U262" s="905"/>
      <c r="V262" s="905"/>
      <c r="W262" s="888"/>
      <c r="X262" s="888"/>
      <c r="Y262" s="888"/>
      <c r="Z262" s="888"/>
    </row>
    <row r="263" spans="1:26" ht="15.75">
      <c r="A263" s="7"/>
      <c r="B263" s="904"/>
      <c r="C263" s="7"/>
      <c r="D263" s="7"/>
      <c r="E263" s="7"/>
      <c r="F263" s="7"/>
      <c r="G263" s="7"/>
      <c r="H263" s="7"/>
      <c r="I263" s="7"/>
      <c r="J263" s="7"/>
      <c r="K263" s="7"/>
      <c r="L263" s="7"/>
      <c r="M263" s="905"/>
      <c r="N263" s="905"/>
      <c r="O263" s="905"/>
      <c r="P263" s="905"/>
      <c r="Q263" s="905"/>
      <c r="R263" s="905"/>
      <c r="S263" s="905"/>
      <c r="T263" s="905"/>
      <c r="U263" s="905"/>
      <c r="V263" s="905"/>
      <c r="W263" s="888"/>
      <c r="X263" s="888"/>
      <c r="Y263" s="888"/>
      <c r="Z263" s="888"/>
    </row>
    <row r="264" spans="1:26" ht="15.75">
      <c r="A264" s="7"/>
      <c r="B264" s="904"/>
      <c r="C264" s="7"/>
      <c r="D264" s="7"/>
      <c r="E264" s="7"/>
      <c r="F264" s="7"/>
      <c r="G264" s="7"/>
      <c r="H264" s="7"/>
      <c r="I264" s="7"/>
      <c r="J264" s="7"/>
      <c r="K264" s="7"/>
      <c r="L264" s="7"/>
      <c r="M264" s="905"/>
      <c r="N264" s="905"/>
      <c r="O264" s="905"/>
      <c r="P264" s="905"/>
      <c r="Q264" s="905"/>
      <c r="R264" s="905"/>
      <c r="S264" s="905"/>
      <c r="T264" s="905"/>
      <c r="U264" s="905"/>
      <c r="V264" s="905"/>
      <c r="W264" s="888"/>
      <c r="X264" s="888"/>
      <c r="Y264" s="888"/>
      <c r="Z264" s="888"/>
    </row>
    <row r="265" spans="1:26" ht="15.75">
      <c r="A265" s="7"/>
      <c r="B265" s="904"/>
      <c r="C265" s="7"/>
      <c r="D265" s="7"/>
      <c r="E265" s="7"/>
      <c r="F265" s="7"/>
      <c r="G265" s="7"/>
      <c r="H265" s="7"/>
      <c r="I265" s="7"/>
      <c r="J265" s="7"/>
      <c r="K265" s="7"/>
      <c r="L265" s="7"/>
      <c r="M265" s="905"/>
      <c r="N265" s="905"/>
      <c r="O265" s="905"/>
      <c r="P265" s="905"/>
      <c r="Q265" s="905"/>
      <c r="R265" s="905"/>
      <c r="S265" s="905"/>
      <c r="T265" s="905"/>
      <c r="U265" s="905"/>
      <c r="V265" s="905"/>
      <c r="W265" s="888"/>
      <c r="X265" s="888"/>
      <c r="Y265" s="888"/>
      <c r="Z265" s="888"/>
    </row>
    <row r="266" spans="1:26" ht="15.75">
      <c r="A266" s="7"/>
      <c r="B266" s="904"/>
      <c r="C266" s="7"/>
      <c r="D266" s="7"/>
      <c r="E266" s="7"/>
      <c r="F266" s="7"/>
      <c r="G266" s="7"/>
      <c r="H266" s="7"/>
      <c r="I266" s="7"/>
      <c r="J266" s="7"/>
      <c r="K266" s="7"/>
      <c r="L266" s="7"/>
      <c r="M266" s="905"/>
      <c r="N266" s="905"/>
      <c r="O266" s="905"/>
      <c r="P266" s="905"/>
      <c r="Q266" s="905"/>
      <c r="R266" s="905"/>
      <c r="S266" s="905"/>
      <c r="T266" s="905"/>
      <c r="U266" s="905"/>
      <c r="V266" s="905"/>
      <c r="W266" s="888"/>
      <c r="X266" s="888"/>
      <c r="Y266" s="888"/>
      <c r="Z266" s="888"/>
    </row>
    <row r="267" spans="1:26" ht="15.75">
      <c r="A267" s="7"/>
      <c r="B267" s="904"/>
      <c r="C267" s="7"/>
      <c r="D267" s="7"/>
      <c r="E267" s="7"/>
      <c r="F267" s="7"/>
      <c r="G267" s="7"/>
      <c r="H267" s="7"/>
      <c r="I267" s="7"/>
      <c r="J267" s="7"/>
      <c r="K267" s="7"/>
      <c r="L267" s="7"/>
      <c r="M267" s="905"/>
      <c r="N267" s="905"/>
      <c r="O267" s="905"/>
      <c r="P267" s="905"/>
      <c r="Q267" s="905"/>
      <c r="R267" s="905"/>
      <c r="S267" s="905"/>
      <c r="T267" s="905"/>
      <c r="U267" s="905"/>
      <c r="V267" s="905"/>
      <c r="W267" s="888"/>
      <c r="X267" s="888"/>
      <c r="Y267" s="888"/>
      <c r="Z267" s="888"/>
    </row>
    <row r="268" spans="1:26" ht="15.75">
      <c r="A268" s="7"/>
      <c r="B268" s="904"/>
      <c r="C268" s="7"/>
      <c r="D268" s="7"/>
      <c r="E268" s="7"/>
      <c r="F268" s="7"/>
      <c r="G268" s="7"/>
      <c r="H268" s="7"/>
      <c r="I268" s="7"/>
      <c r="J268" s="7"/>
      <c r="K268" s="7"/>
      <c r="L268" s="7"/>
      <c r="M268" s="905"/>
      <c r="N268" s="905"/>
      <c r="O268" s="905"/>
      <c r="P268" s="905"/>
      <c r="Q268" s="905"/>
      <c r="R268" s="905"/>
      <c r="S268" s="905"/>
      <c r="T268" s="905"/>
      <c r="U268" s="905"/>
      <c r="V268" s="905"/>
      <c r="W268" s="888"/>
      <c r="X268" s="888"/>
      <c r="Y268" s="888"/>
      <c r="Z268" s="888"/>
    </row>
    <row r="269" spans="1:26" ht="15.75">
      <c r="A269" s="7"/>
      <c r="B269" s="904"/>
      <c r="C269" s="7"/>
      <c r="D269" s="7"/>
      <c r="E269" s="7"/>
      <c r="F269" s="7"/>
      <c r="G269" s="7"/>
      <c r="H269" s="7"/>
      <c r="I269" s="7"/>
      <c r="J269" s="7"/>
      <c r="K269" s="7"/>
      <c r="L269" s="7"/>
      <c r="M269" s="905"/>
      <c r="N269" s="905"/>
      <c r="O269" s="905"/>
      <c r="P269" s="905"/>
      <c r="Q269" s="905"/>
      <c r="R269" s="905"/>
      <c r="S269" s="905"/>
      <c r="T269" s="905"/>
      <c r="U269" s="905"/>
      <c r="V269" s="905"/>
      <c r="W269" s="888"/>
      <c r="X269" s="888"/>
      <c r="Y269" s="888"/>
      <c r="Z269" s="888"/>
    </row>
    <row r="270" spans="1:26" ht="15.75">
      <c r="A270" s="7"/>
      <c r="B270" s="904"/>
      <c r="C270" s="7"/>
      <c r="D270" s="7"/>
      <c r="E270" s="7"/>
      <c r="F270" s="7"/>
      <c r="G270" s="7"/>
      <c r="H270" s="7"/>
      <c r="I270" s="7"/>
      <c r="J270" s="7"/>
      <c r="K270" s="7"/>
      <c r="L270" s="7"/>
      <c r="M270" s="905"/>
      <c r="N270" s="905"/>
      <c r="O270" s="905"/>
      <c r="P270" s="905"/>
      <c r="Q270" s="905"/>
      <c r="R270" s="905"/>
      <c r="S270" s="905"/>
      <c r="T270" s="905"/>
      <c r="U270" s="905"/>
      <c r="V270" s="905"/>
      <c r="W270" s="888"/>
      <c r="X270" s="888"/>
      <c r="Y270" s="888"/>
      <c r="Z270" s="888"/>
    </row>
    <row r="271" spans="1:26" ht="15.75">
      <c r="A271" s="7"/>
      <c r="B271" s="904"/>
      <c r="C271" s="7"/>
      <c r="D271" s="7"/>
      <c r="E271" s="7"/>
      <c r="F271" s="7"/>
      <c r="G271" s="7"/>
      <c r="H271" s="7"/>
      <c r="I271" s="7"/>
      <c r="J271" s="7"/>
      <c r="K271" s="7"/>
      <c r="L271" s="7"/>
      <c r="M271" s="905"/>
      <c r="N271" s="905"/>
      <c r="O271" s="905"/>
      <c r="P271" s="905"/>
      <c r="Q271" s="905"/>
      <c r="R271" s="905"/>
      <c r="S271" s="905"/>
      <c r="T271" s="905"/>
      <c r="U271" s="905"/>
      <c r="V271" s="905"/>
      <c r="W271" s="888"/>
      <c r="X271" s="888"/>
      <c r="Y271" s="888"/>
      <c r="Z271" s="888"/>
    </row>
    <row r="272" spans="1:26" ht="15.75">
      <c r="A272" s="7"/>
      <c r="B272" s="904"/>
      <c r="C272" s="7"/>
      <c r="D272" s="7"/>
      <c r="E272" s="7"/>
      <c r="F272" s="7"/>
      <c r="G272" s="7"/>
      <c r="H272" s="7"/>
      <c r="I272" s="7"/>
      <c r="J272" s="7"/>
      <c r="K272" s="7"/>
      <c r="L272" s="7"/>
      <c r="M272" s="905"/>
      <c r="N272" s="905"/>
      <c r="O272" s="905"/>
      <c r="P272" s="905"/>
      <c r="Q272" s="905"/>
      <c r="R272" s="905"/>
      <c r="S272" s="905"/>
      <c r="T272" s="905"/>
      <c r="U272" s="905"/>
      <c r="V272" s="905"/>
      <c r="W272" s="888"/>
      <c r="X272" s="888"/>
      <c r="Y272" s="888"/>
      <c r="Z272" s="888"/>
    </row>
    <row r="273" spans="1:26" ht="15.75">
      <c r="A273" s="7"/>
      <c r="B273" s="904"/>
      <c r="C273" s="7"/>
      <c r="D273" s="7"/>
      <c r="E273" s="7"/>
      <c r="F273" s="7"/>
      <c r="G273" s="7"/>
      <c r="H273" s="7"/>
      <c r="I273" s="7"/>
      <c r="J273" s="7"/>
      <c r="K273" s="7"/>
      <c r="L273" s="7"/>
      <c r="M273" s="905"/>
      <c r="N273" s="905"/>
      <c r="O273" s="905"/>
      <c r="P273" s="905"/>
      <c r="Q273" s="905"/>
      <c r="R273" s="905"/>
      <c r="S273" s="905"/>
      <c r="T273" s="905"/>
      <c r="U273" s="905"/>
      <c r="V273" s="905"/>
      <c r="W273" s="888"/>
      <c r="X273" s="888"/>
      <c r="Y273" s="888"/>
      <c r="Z273" s="888"/>
    </row>
    <row r="274" spans="1:26" ht="15.75">
      <c r="A274" s="7"/>
      <c r="B274" s="904"/>
      <c r="C274" s="7"/>
      <c r="D274" s="7"/>
      <c r="E274" s="7"/>
      <c r="F274" s="7"/>
      <c r="G274" s="7"/>
      <c r="H274" s="7"/>
      <c r="I274" s="7"/>
      <c r="J274" s="7"/>
      <c r="K274" s="7"/>
      <c r="L274" s="7"/>
      <c r="M274" s="905"/>
      <c r="N274" s="905"/>
      <c r="O274" s="905"/>
      <c r="P274" s="905"/>
      <c r="Q274" s="905"/>
      <c r="R274" s="905"/>
      <c r="S274" s="905"/>
      <c r="T274" s="905"/>
      <c r="U274" s="905"/>
      <c r="V274" s="905"/>
      <c r="W274" s="888"/>
      <c r="X274" s="888"/>
      <c r="Y274" s="888"/>
      <c r="Z274" s="888"/>
    </row>
    <row r="275" spans="1:26" ht="15.75">
      <c r="A275" s="7"/>
      <c r="B275" s="904"/>
      <c r="C275" s="7"/>
      <c r="D275" s="7"/>
      <c r="E275" s="7"/>
      <c r="F275" s="7"/>
      <c r="G275" s="7"/>
      <c r="H275" s="7"/>
      <c r="I275" s="7"/>
      <c r="J275" s="7"/>
      <c r="K275" s="7"/>
      <c r="L275" s="7"/>
      <c r="M275" s="905"/>
      <c r="N275" s="905"/>
      <c r="O275" s="905"/>
      <c r="P275" s="905"/>
      <c r="Q275" s="905"/>
      <c r="R275" s="905"/>
      <c r="S275" s="905"/>
      <c r="T275" s="905"/>
      <c r="U275" s="905"/>
      <c r="V275" s="905"/>
      <c r="W275" s="888"/>
      <c r="X275" s="888"/>
      <c r="Y275" s="888"/>
      <c r="Z275" s="888"/>
    </row>
    <row r="276" spans="1:26" ht="15.75">
      <c r="A276" s="7"/>
      <c r="B276" s="904"/>
      <c r="C276" s="7"/>
      <c r="D276" s="7"/>
      <c r="E276" s="7"/>
      <c r="F276" s="7"/>
      <c r="G276" s="7"/>
      <c r="H276" s="7"/>
      <c r="I276" s="7"/>
      <c r="J276" s="7"/>
      <c r="K276" s="7"/>
      <c r="L276" s="7"/>
      <c r="M276" s="905"/>
      <c r="N276" s="905"/>
      <c r="O276" s="905"/>
      <c r="P276" s="905"/>
      <c r="Q276" s="905"/>
      <c r="R276" s="905"/>
      <c r="S276" s="905"/>
      <c r="T276" s="905"/>
      <c r="U276" s="905"/>
      <c r="V276" s="905"/>
      <c r="W276" s="888"/>
      <c r="X276" s="888"/>
      <c r="Y276" s="888"/>
      <c r="Z276" s="888"/>
    </row>
    <row r="277" spans="1:26" ht="15.75">
      <c r="A277" s="7"/>
      <c r="B277" s="904"/>
      <c r="C277" s="7"/>
      <c r="D277" s="7"/>
      <c r="E277" s="7"/>
      <c r="F277" s="7"/>
      <c r="G277" s="7"/>
      <c r="H277" s="7"/>
      <c r="I277" s="7"/>
      <c r="J277" s="7"/>
      <c r="K277" s="7"/>
      <c r="L277" s="7"/>
      <c r="M277" s="905"/>
      <c r="N277" s="905"/>
      <c r="O277" s="905"/>
      <c r="P277" s="905"/>
      <c r="Q277" s="905"/>
      <c r="R277" s="905"/>
      <c r="S277" s="905"/>
      <c r="T277" s="905"/>
      <c r="U277" s="905"/>
      <c r="V277" s="905"/>
      <c r="W277" s="888"/>
      <c r="X277" s="888"/>
      <c r="Y277" s="888"/>
      <c r="Z277" s="888"/>
    </row>
    <row r="278" spans="1:26" ht="15.75">
      <c r="A278" s="7"/>
      <c r="B278" s="904"/>
      <c r="C278" s="7"/>
      <c r="D278" s="7"/>
      <c r="E278" s="7"/>
      <c r="F278" s="7"/>
      <c r="G278" s="7"/>
      <c r="H278" s="7"/>
      <c r="I278" s="7"/>
      <c r="J278" s="7"/>
      <c r="K278" s="7"/>
      <c r="L278" s="7"/>
      <c r="M278" s="905"/>
      <c r="N278" s="905"/>
      <c r="O278" s="905"/>
      <c r="P278" s="905"/>
      <c r="Q278" s="905"/>
      <c r="R278" s="905"/>
      <c r="S278" s="905"/>
      <c r="T278" s="905"/>
      <c r="U278" s="905"/>
      <c r="V278" s="905"/>
      <c r="W278" s="888"/>
      <c r="X278" s="888"/>
      <c r="Y278" s="888"/>
      <c r="Z278" s="888"/>
    </row>
    <row r="279" spans="1:26" ht="15.75">
      <c r="A279" s="7"/>
      <c r="B279" s="904"/>
      <c r="C279" s="7"/>
      <c r="D279" s="7"/>
      <c r="E279" s="7"/>
      <c r="F279" s="7"/>
      <c r="G279" s="7"/>
      <c r="H279" s="7"/>
      <c r="I279" s="7"/>
      <c r="J279" s="7"/>
      <c r="K279" s="7"/>
      <c r="L279" s="7"/>
      <c r="M279" s="905"/>
      <c r="N279" s="905"/>
      <c r="O279" s="905"/>
      <c r="P279" s="905"/>
      <c r="Q279" s="905"/>
      <c r="R279" s="905"/>
      <c r="S279" s="905"/>
      <c r="T279" s="905"/>
      <c r="U279" s="905"/>
      <c r="V279" s="905"/>
      <c r="W279" s="888"/>
      <c r="X279" s="888"/>
      <c r="Y279" s="888"/>
      <c r="Z279" s="888"/>
    </row>
    <row r="280" spans="1:26" ht="15.75">
      <c r="A280" s="7"/>
      <c r="B280" s="904"/>
      <c r="C280" s="7"/>
      <c r="D280" s="7"/>
      <c r="E280" s="7"/>
      <c r="F280" s="7"/>
      <c r="G280" s="7"/>
      <c r="H280" s="7"/>
      <c r="I280" s="7"/>
      <c r="J280" s="7"/>
      <c r="K280" s="7"/>
      <c r="L280" s="7"/>
      <c r="M280" s="905"/>
      <c r="N280" s="905"/>
      <c r="O280" s="905"/>
      <c r="P280" s="905"/>
      <c r="Q280" s="905"/>
      <c r="R280" s="905"/>
      <c r="S280" s="905"/>
      <c r="T280" s="905"/>
      <c r="U280" s="905"/>
      <c r="V280" s="905"/>
      <c r="W280" s="888"/>
      <c r="X280" s="888"/>
      <c r="Y280" s="888"/>
      <c r="Z280" s="888"/>
    </row>
    <row r="281" spans="1:26" ht="15.75">
      <c r="A281" s="7"/>
      <c r="B281" s="904"/>
      <c r="C281" s="7"/>
      <c r="D281" s="7"/>
      <c r="E281" s="7"/>
      <c r="F281" s="7"/>
      <c r="G281" s="7"/>
      <c r="H281" s="7"/>
      <c r="I281" s="7"/>
      <c r="J281" s="7"/>
      <c r="K281" s="7"/>
      <c r="L281" s="7"/>
      <c r="M281" s="905"/>
      <c r="N281" s="905"/>
      <c r="O281" s="905"/>
      <c r="P281" s="905"/>
      <c r="Q281" s="905"/>
      <c r="R281" s="905"/>
      <c r="S281" s="905"/>
      <c r="T281" s="905"/>
      <c r="U281" s="905"/>
      <c r="V281" s="905"/>
      <c r="W281" s="888"/>
      <c r="X281" s="888"/>
      <c r="Y281" s="888"/>
      <c r="Z281" s="888"/>
    </row>
    <row r="282" spans="1:26" ht="15.75">
      <c r="A282" s="7"/>
      <c r="B282" s="904"/>
      <c r="C282" s="7"/>
      <c r="D282" s="7"/>
      <c r="E282" s="7"/>
      <c r="F282" s="7"/>
      <c r="G282" s="7"/>
      <c r="H282" s="7"/>
      <c r="I282" s="7"/>
      <c r="J282" s="7"/>
      <c r="K282" s="7"/>
      <c r="L282" s="7"/>
      <c r="M282" s="905"/>
      <c r="N282" s="905"/>
      <c r="O282" s="905"/>
      <c r="P282" s="905"/>
      <c r="Q282" s="905"/>
      <c r="R282" s="905"/>
      <c r="S282" s="905"/>
      <c r="T282" s="905"/>
      <c r="U282" s="905"/>
      <c r="V282" s="905"/>
      <c r="W282" s="888"/>
      <c r="X282" s="888"/>
      <c r="Y282" s="888"/>
      <c r="Z282" s="888"/>
    </row>
    <row r="283" spans="1:26" ht="15.75">
      <c r="A283" s="7"/>
      <c r="B283" s="904"/>
      <c r="C283" s="7"/>
      <c r="D283" s="7"/>
      <c r="E283" s="7"/>
      <c r="F283" s="7"/>
      <c r="G283" s="7"/>
      <c r="H283" s="7"/>
      <c r="I283" s="7"/>
      <c r="J283" s="7"/>
      <c r="K283" s="7"/>
      <c r="L283" s="7"/>
      <c r="M283" s="905"/>
      <c r="N283" s="905"/>
      <c r="O283" s="905"/>
      <c r="P283" s="905"/>
      <c r="Q283" s="905"/>
      <c r="R283" s="905"/>
      <c r="S283" s="905"/>
      <c r="T283" s="905"/>
      <c r="U283" s="905"/>
      <c r="V283" s="905"/>
      <c r="W283" s="888"/>
      <c r="X283" s="888"/>
      <c r="Y283" s="888"/>
      <c r="Z283" s="888"/>
    </row>
    <row r="284" spans="1:26" ht="15.75">
      <c r="A284" s="7"/>
      <c r="B284" s="904"/>
      <c r="C284" s="7"/>
      <c r="D284" s="7"/>
      <c r="E284" s="7"/>
      <c r="F284" s="7"/>
      <c r="G284" s="7"/>
      <c r="H284" s="7"/>
      <c r="I284" s="7"/>
      <c r="J284" s="7"/>
      <c r="K284" s="7"/>
      <c r="L284" s="7"/>
      <c r="M284" s="905"/>
      <c r="N284" s="905"/>
      <c r="O284" s="905"/>
      <c r="P284" s="905"/>
      <c r="Q284" s="905"/>
      <c r="R284" s="905"/>
      <c r="S284" s="905"/>
      <c r="T284" s="905"/>
      <c r="U284" s="905"/>
      <c r="V284" s="905"/>
      <c r="W284" s="888"/>
      <c r="X284" s="888"/>
      <c r="Y284" s="888"/>
      <c r="Z284" s="888"/>
    </row>
    <row r="285" spans="1:26" ht="15.75">
      <c r="A285" s="7"/>
      <c r="B285" s="904"/>
      <c r="C285" s="7"/>
      <c r="D285" s="7"/>
      <c r="E285" s="7"/>
      <c r="F285" s="7"/>
      <c r="G285" s="7"/>
      <c r="H285" s="7"/>
      <c r="I285" s="7"/>
      <c r="J285" s="7"/>
      <c r="K285" s="7"/>
      <c r="L285" s="7"/>
      <c r="M285" s="905"/>
      <c r="N285" s="905"/>
      <c r="O285" s="905"/>
      <c r="P285" s="905"/>
      <c r="Q285" s="905"/>
      <c r="R285" s="905"/>
      <c r="S285" s="905"/>
      <c r="T285" s="905"/>
      <c r="U285" s="905"/>
      <c r="V285" s="905"/>
      <c r="W285" s="888"/>
      <c r="X285" s="888"/>
      <c r="Y285" s="888"/>
      <c r="Z285" s="888"/>
    </row>
    <row r="286" spans="1:26" ht="15.75">
      <c r="A286" s="7"/>
      <c r="B286" s="904"/>
      <c r="C286" s="7"/>
      <c r="D286" s="7"/>
      <c r="E286" s="7"/>
      <c r="F286" s="7"/>
      <c r="G286" s="7"/>
      <c r="H286" s="7"/>
      <c r="I286" s="7"/>
      <c r="J286" s="7"/>
      <c r="K286" s="7"/>
      <c r="L286" s="7"/>
      <c r="M286" s="905"/>
      <c r="N286" s="905"/>
      <c r="O286" s="905"/>
      <c r="P286" s="905"/>
      <c r="Q286" s="905"/>
      <c r="R286" s="905"/>
      <c r="S286" s="905"/>
      <c r="T286" s="905"/>
      <c r="U286" s="905"/>
      <c r="V286" s="905"/>
      <c r="W286" s="888"/>
      <c r="X286" s="888"/>
      <c r="Y286" s="888"/>
      <c r="Z286" s="888"/>
    </row>
    <row r="287" spans="1:26" ht="15.75">
      <c r="A287" s="7"/>
      <c r="B287" s="904"/>
      <c r="C287" s="7"/>
      <c r="D287" s="7"/>
      <c r="E287" s="7"/>
      <c r="F287" s="7"/>
      <c r="G287" s="7"/>
      <c r="H287" s="7"/>
      <c r="I287" s="7"/>
      <c r="J287" s="7"/>
      <c r="K287" s="7"/>
      <c r="L287" s="7"/>
      <c r="M287" s="905"/>
      <c r="N287" s="905"/>
      <c r="O287" s="905"/>
      <c r="P287" s="905"/>
      <c r="Q287" s="905"/>
      <c r="R287" s="905"/>
      <c r="S287" s="905"/>
      <c r="T287" s="905"/>
      <c r="U287" s="905"/>
      <c r="V287" s="905"/>
      <c r="W287" s="888"/>
      <c r="X287" s="888"/>
      <c r="Y287" s="888"/>
      <c r="Z287" s="888"/>
    </row>
    <row r="288" spans="1:26" ht="15.75">
      <c r="A288" s="7"/>
      <c r="B288" s="904"/>
      <c r="C288" s="7"/>
      <c r="D288" s="7"/>
      <c r="E288" s="7"/>
      <c r="F288" s="7"/>
      <c r="G288" s="7"/>
      <c r="H288" s="7"/>
      <c r="I288" s="7"/>
      <c r="J288" s="7"/>
      <c r="K288" s="7"/>
      <c r="L288" s="7"/>
      <c r="M288" s="905"/>
      <c r="N288" s="905"/>
      <c r="O288" s="905"/>
      <c r="P288" s="905"/>
      <c r="Q288" s="905"/>
      <c r="R288" s="905"/>
      <c r="S288" s="905"/>
      <c r="T288" s="905"/>
      <c r="U288" s="905"/>
      <c r="V288" s="905"/>
      <c r="W288" s="888"/>
      <c r="X288" s="888"/>
      <c r="Y288" s="888"/>
      <c r="Z288" s="888"/>
    </row>
    <row r="289" spans="1:26" ht="15.75">
      <c r="A289" s="7"/>
      <c r="B289" s="904"/>
      <c r="C289" s="7"/>
      <c r="D289" s="7"/>
      <c r="E289" s="7"/>
      <c r="F289" s="7"/>
      <c r="G289" s="7"/>
      <c r="H289" s="7"/>
      <c r="I289" s="7"/>
      <c r="J289" s="7"/>
      <c r="K289" s="7"/>
      <c r="L289" s="7"/>
      <c r="M289" s="905"/>
      <c r="N289" s="905"/>
      <c r="O289" s="905"/>
      <c r="P289" s="905"/>
      <c r="Q289" s="905"/>
      <c r="R289" s="905"/>
      <c r="S289" s="905"/>
      <c r="T289" s="905"/>
      <c r="U289" s="905"/>
      <c r="V289" s="905"/>
      <c r="W289" s="888"/>
      <c r="X289" s="888"/>
      <c r="Y289" s="888"/>
      <c r="Z289" s="888"/>
    </row>
    <row r="290" spans="1:26" ht="15.75">
      <c r="A290" s="7"/>
      <c r="B290" s="904"/>
      <c r="C290" s="7"/>
      <c r="D290" s="7"/>
      <c r="E290" s="7"/>
      <c r="F290" s="7"/>
      <c r="G290" s="7"/>
      <c r="H290" s="7"/>
      <c r="I290" s="7"/>
      <c r="J290" s="7"/>
      <c r="K290" s="7"/>
      <c r="L290" s="7"/>
      <c r="M290" s="905"/>
      <c r="N290" s="905"/>
      <c r="O290" s="905"/>
      <c r="P290" s="905"/>
      <c r="Q290" s="905"/>
      <c r="R290" s="905"/>
      <c r="S290" s="905"/>
      <c r="T290" s="905"/>
      <c r="U290" s="905"/>
      <c r="V290" s="905"/>
      <c r="W290" s="888"/>
      <c r="X290" s="888"/>
      <c r="Y290" s="888"/>
      <c r="Z290" s="888"/>
    </row>
    <row r="291" spans="1:26" ht="15.75">
      <c r="A291" s="7"/>
      <c r="B291" s="904"/>
      <c r="C291" s="7"/>
      <c r="D291" s="7"/>
      <c r="E291" s="7"/>
      <c r="F291" s="7"/>
      <c r="G291" s="7"/>
      <c r="H291" s="7"/>
      <c r="I291" s="7"/>
      <c r="J291" s="7"/>
      <c r="K291" s="7"/>
      <c r="L291" s="7"/>
      <c r="M291" s="905"/>
      <c r="N291" s="905"/>
      <c r="O291" s="905"/>
      <c r="P291" s="905"/>
      <c r="Q291" s="905"/>
      <c r="R291" s="905"/>
      <c r="S291" s="905"/>
      <c r="T291" s="905"/>
      <c r="U291" s="905"/>
      <c r="V291" s="905"/>
      <c r="W291" s="888"/>
      <c r="X291" s="888"/>
      <c r="Y291" s="888"/>
      <c r="Z291" s="888"/>
    </row>
    <row r="292" spans="1:26" ht="15.75">
      <c r="A292" s="7"/>
      <c r="B292" s="904"/>
      <c r="C292" s="7"/>
      <c r="D292" s="7"/>
      <c r="E292" s="7"/>
      <c r="F292" s="7"/>
      <c r="G292" s="7"/>
      <c r="H292" s="7"/>
      <c r="I292" s="7"/>
      <c r="J292" s="7"/>
      <c r="K292" s="7"/>
      <c r="L292" s="7"/>
      <c r="M292" s="905"/>
      <c r="N292" s="905"/>
      <c r="O292" s="905"/>
      <c r="P292" s="905"/>
      <c r="Q292" s="905"/>
      <c r="R292" s="905"/>
      <c r="S292" s="905"/>
      <c r="T292" s="905"/>
      <c r="U292" s="905"/>
      <c r="V292" s="905"/>
      <c r="W292" s="888"/>
      <c r="X292" s="888"/>
      <c r="Y292" s="888"/>
      <c r="Z292" s="888"/>
    </row>
    <row r="293" spans="1:26" ht="15.75">
      <c r="A293" s="7"/>
      <c r="B293" s="904"/>
      <c r="C293" s="7"/>
      <c r="D293" s="7"/>
      <c r="E293" s="7"/>
      <c r="F293" s="7"/>
      <c r="G293" s="7"/>
      <c r="H293" s="7"/>
      <c r="I293" s="7"/>
      <c r="J293" s="7"/>
      <c r="K293" s="7"/>
      <c r="L293" s="7"/>
      <c r="M293" s="905"/>
      <c r="N293" s="905"/>
      <c r="O293" s="905"/>
      <c r="P293" s="905"/>
      <c r="Q293" s="905"/>
      <c r="R293" s="905"/>
      <c r="S293" s="905"/>
      <c r="T293" s="905"/>
      <c r="U293" s="905"/>
      <c r="V293" s="905"/>
      <c r="W293" s="888"/>
      <c r="X293" s="888"/>
      <c r="Y293" s="888"/>
      <c r="Z293" s="888"/>
    </row>
    <row r="294" spans="1:26" ht="15.75">
      <c r="A294" s="7"/>
      <c r="B294" s="904"/>
      <c r="C294" s="7"/>
      <c r="D294" s="7"/>
      <c r="E294" s="7"/>
      <c r="F294" s="7"/>
      <c r="G294" s="7"/>
      <c r="H294" s="7"/>
      <c r="I294" s="7"/>
      <c r="J294" s="7"/>
      <c r="K294" s="7"/>
      <c r="L294" s="7"/>
      <c r="M294" s="905"/>
      <c r="N294" s="905"/>
      <c r="O294" s="905"/>
      <c r="P294" s="905"/>
      <c r="Q294" s="905"/>
      <c r="R294" s="905"/>
      <c r="S294" s="905"/>
      <c r="T294" s="905"/>
      <c r="U294" s="905"/>
      <c r="V294" s="905"/>
      <c r="W294" s="888"/>
      <c r="X294" s="888"/>
      <c r="Y294" s="888"/>
      <c r="Z294" s="888"/>
    </row>
    <row r="295" spans="1:26" ht="15.75">
      <c r="A295" s="7"/>
      <c r="B295" s="904"/>
      <c r="C295" s="7"/>
      <c r="D295" s="7"/>
      <c r="E295" s="7"/>
      <c r="F295" s="7"/>
      <c r="G295" s="7"/>
      <c r="H295" s="7"/>
      <c r="I295" s="7"/>
      <c r="J295" s="7"/>
      <c r="K295" s="7"/>
      <c r="L295" s="7"/>
      <c r="M295" s="905"/>
      <c r="N295" s="905"/>
      <c r="O295" s="905"/>
      <c r="P295" s="905"/>
      <c r="Q295" s="905"/>
      <c r="R295" s="905"/>
      <c r="S295" s="905"/>
      <c r="T295" s="905"/>
      <c r="U295" s="905"/>
      <c r="V295" s="905"/>
      <c r="W295" s="888"/>
      <c r="X295" s="888"/>
      <c r="Y295" s="888"/>
      <c r="Z295" s="888"/>
    </row>
    <row r="296" spans="1:26" ht="15.75">
      <c r="A296" s="7"/>
      <c r="B296" s="904"/>
      <c r="C296" s="7"/>
      <c r="D296" s="7"/>
      <c r="E296" s="7"/>
      <c r="F296" s="7"/>
      <c r="G296" s="7"/>
      <c r="H296" s="7"/>
      <c r="I296" s="7"/>
      <c r="J296" s="7"/>
      <c r="K296" s="7"/>
      <c r="L296" s="7"/>
      <c r="M296" s="905"/>
      <c r="N296" s="905"/>
      <c r="O296" s="905"/>
      <c r="P296" s="905"/>
      <c r="Q296" s="905"/>
      <c r="R296" s="905"/>
      <c r="S296" s="905"/>
      <c r="T296" s="905"/>
      <c r="U296" s="905"/>
      <c r="V296" s="905"/>
      <c r="W296" s="888"/>
      <c r="X296" s="888"/>
      <c r="Y296" s="888"/>
      <c r="Z296" s="888"/>
    </row>
    <row r="297" spans="1:26" ht="15.75">
      <c r="A297" s="7"/>
      <c r="B297" s="904"/>
      <c r="C297" s="7"/>
      <c r="D297" s="7"/>
      <c r="E297" s="7"/>
      <c r="F297" s="7"/>
      <c r="G297" s="7"/>
      <c r="H297" s="7"/>
      <c r="I297" s="7"/>
      <c r="J297" s="7"/>
      <c r="K297" s="7"/>
      <c r="L297" s="7"/>
      <c r="M297" s="905"/>
      <c r="N297" s="905"/>
      <c r="O297" s="905"/>
      <c r="P297" s="905"/>
      <c r="Q297" s="905"/>
      <c r="R297" s="905"/>
      <c r="S297" s="905"/>
      <c r="T297" s="905"/>
      <c r="U297" s="905"/>
      <c r="V297" s="905"/>
      <c r="W297" s="888"/>
      <c r="X297" s="888"/>
      <c r="Y297" s="888"/>
      <c r="Z297" s="888"/>
    </row>
    <row r="298" spans="1:26" ht="15.75">
      <c r="A298" s="7"/>
      <c r="B298" s="904"/>
      <c r="C298" s="7"/>
      <c r="D298" s="7"/>
      <c r="E298" s="7"/>
      <c r="F298" s="7"/>
      <c r="G298" s="7"/>
      <c r="H298" s="7"/>
      <c r="I298" s="7"/>
      <c r="J298" s="7"/>
      <c r="K298" s="7"/>
      <c r="L298" s="7"/>
      <c r="M298" s="905"/>
      <c r="N298" s="905"/>
      <c r="O298" s="905"/>
      <c r="P298" s="905"/>
      <c r="Q298" s="905"/>
      <c r="R298" s="905"/>
      <c r="S298" s="905"/>
      <c r="T298" s="905"/>
      <c r="U298" s="905"/>
      <c r="V298" s="905"/>
      <c r="W298" s="888"/>
      <c r="X298" s="888"/>
      <c r="Y298" s="888"/>
      <c r="Z298" s="888"/>
    </row>
    <row r="299" spans="1:26" ht="15.75">
      <c r="A299" s="7"/>
      <c r="B299" s="904"/>
      <c r="C299" s="7"/>
      <c r="D299" s="7"/>
      <c r="E299" s="7"/>
      <c r="F299" s="7"/>
      <c r="G299" s="7"/>
      <c r="H299" s="7"/>
      <c r="I299" s="7"/>
      <c r="J299" s="7"/>
      <c r="K299" s="7"/>
      <c r="L299" s="7"/>
      <c r="M299" s="905"/>
      <c r="N299" s="905"/>
      <c r="O299" s="905"/>
      <c r="P299" s="905"/>
      <c r="Q299" s="905"/>
      <c r="R299" s="905"/>
      <c r="S299" s="905"/>
      <c r="T299" s="905"/>
      <c r="U299" s="905"/>
      <c r="V299" s="905"/>
      <c r="W299" s="888"/>
      <c r="X299" s="888"/>
      <c r="Y299" s="888"/>
      <c r="Z299" s="888"/>
    </row>
    <row r="300" spans="1:26" ht="15.75">
      <c r="A300" s="7"/>
      <c r="B300" s="904"/>
      <c r="C300" s="7"/>
      <c r="D300" s="7"/>
      <c r="E300" s="7"/>
      <c r="F300" s="7"/>
      <c r="G300" s="7"/>
      <c r="H300" s="7"/>
      <c r="I300" s="7"/>
      <c r="J300" s="7"/>
      <c r="K300" s="7"/>
      <c r="L300" s="7"/>
      <c r="M300" s="905"/>
      <c r="N300" s="905"/>
      <c r="O300" s="905"/>
      <c r="P300" s="905"/>
      <c r="Q300" s="905"/>
      <c r="R300" s="905"/>
      <c r="S300" s="905"/>
      <c r="T300" s="905"/>
      <c r="U300" s="905"/>
      <c r="V300" s="905"/>
      <c r="W300" s="888"/>
      <c r="X300" s="888"/>
      <c r="Y300" s="888"/>
      <c r="Z300" s="888"/>
    </row>
    <row r="301" spans="1:26" ht="15.75">
      <c r="A301" s="7"/>
      <c r="B301" s="904"/>
      <c r="C301" s="7"/>
      <c r="D301" s="7"/>
      <c r="E301" s="7"/>
      <c r="F301" s="7"/>
      <c r="G301" s="7"/>
      <c r="H301" s="7"/>
      <c r="I301" s="7"/>
      <c r="J301" s="7"/>
      <c r="K301" s="7"/>
      <c r="L301" s="7"/>
      <c r="M301" s="905"/>
      <c r="N301" s="905"/>
      <c r="O301" s="905"/>
      <c r="P301" s="905"/>
      <c r="Q301" s="905"/>
      <c r="R301" s="905"/>
      <c r="S301" s="905"/>
      <c r="T301" s="905"/>
      <c r="U301" s="905"/>
      <c r="V301" s="905"/>
      <c r="W301" s="888"/>
      <c r="X301" s="888"/>
      <c r="Y301" s="888"/>
      <c r="Z301" s="888"/>
    </row>
    <row r="302" spans="1:26" ht="15.75">
      <c r="A302" s="7"/>
      <c r="B302" s="904"/>
      <c r="C302" s="7"/>
      <c r="D302" s="7"/>
      <c r="E302" s="7"/>
      <c r="F302" s="7"/>
      <c r="G302" s="7"/>
      <c r="H302" s="7"/>
      <c r="I302" s="7"/>
      <c r="J302" s="7"/>
      <c r="K302" s="7"/>
      <c r="L302" s="7"/>
      <c r="M302" s="905"/>
      <c r="N302" s="905"/>
      <c r="O302" s="905"/>
      <c r="P302" s="905"/>
      <c r="Q302" s="905"/>
      <c r="R302" s="905"/>
      <c r="S302" s="905"/>
      <c r="T302" s="905"/>
      <c r="U302" s="905"/>
      <c r="V302" s="905"/>
      <c r="W302" s="888"/>
      <c r="X302" s="888"/>
      <c r="Y302" s="888"/>
      <c r="Z302" s="888"/>
    </row>
    <row r="303" spans="1:26" ht="15.75">
      <c r="A303" s="7"/>
      <c r="B303" s="904"/>
      <c r="C303" s="7"/>
      <c r="D303" s="7"/>
      <c r="E303" s="7"/>
      <c r="F303" s="7"/>
      <c r="G303" s="7"/>
      <c r="H303" s="7"/>
      <c r="I303" s="7"/>
      <c r="J303" s="7"/>
      <c r="K303" s="7"/>
      <c r="L303" s="7"/>
      <c r="M303" s="905"/>
      <c r="N303" s="905"/>
      <c r="O303" s="905"/>
      <c r="P303" s="905"/>
      <c r="Q303" s="905"/>
      <c r="R303" s="905"/>
      <c r="S303" s="905"/>
      <c r="T303" s="905"/>
      <c r="U303" s="905"/>
      <c r="V303" s="905"/>
      <c r="W303" s="888"/>
      <c r="X303" s="888"/>
      <c r="Y303" s="888"/>
      <c r="Z303" s="888"/>
    </row>
    <row r="304" spans="1:26" ht="15.75">
      <c r="A304" s="7"/>
      <c r="B304" s="904"/>
      <c r="C304" s="7"/>
      <c r="D304" s="7"/>
      <c r="E304" s="7"/>
      <c r="F304" s="7"/>
      <c r="G304" s="7"/>
      <c r="H304" s="7"/>
      <c r="I304" s="7"/>
      <c r="J304" s="7"/>
      <c r="K304" s="7"/>
      <c r="L304" s="7"/>
      <c r="M304" s="905"/>
      <c r="N304" s="905"/>
      <c r="O304" s="905"/>
      <c r="P304" s="905"/>
      <c r="Q304" s="905"/>
      <c r="R304" s="905"/>
      <c r="S304" s="905"/>
      <c r="T304" s="905"/>
      <c r="U304" s="905"/>
      <c r="V304" s="905"/>
      <c r="W304" s="888"/>
      <c r="X304" s="888"/>
      <c r="Y304" s="888"/>
      <c r="Z304" s="888"/>
    </row>
    <row r="305" spans="1:26" ht="15.75">
      <c r="A305" s="7"/>
      <c r="B305" s="904"/>
      <c r="C305" s="7"/>
      <c r="D305" s="7"/>
      <c r="E305" s="7"/>
      <c r="F305" s="7"/>
      <c r="G305" s="7"/>
      <c r="H305" s="7"/>
      <c r="I305" s="7"/>
      <c r="J305" s="7"/>
      <c r="K305" s="7"/>
      <c r="L305" s="7"/>
      <c r="M305" s="905"/>
      <c r="N305" s="905"/>
      <c r="O305" s="905"/>
      <c r="P305" s="905"/>
      <c r="Q305" s="905"/>
      <c r="R305" s="905"/>
      <c r="S305" s="905"/>
      <c r="T305" s="905"/>
      <c r="U305" s="905"/>
      <c r="V305" s="905"/>
      <c r="W305" s="888"/>
      <c r="X305" s="888"/>
      <c r="Y305" s="888"/>
      <c r="Z305" s="888"/>
    </row>
    <row r="306" spans="1:26" ht="15.75">
      <c r="A306" s="7"/>
      <c r="B306" s="904"/>
      <c r="C306" s="7"/>
      <c r="D306" s="7"/>
      <c r="E306" s="7"/>
      <c r="F306" s="7"/>
      <c r="G306" s="7"/>
      <c r="H306" s="7"/>
      <c r="I306" s="7"/>
      <c r="J306" s="7"/>
      <c r="K306" s="7"/>
      <c r="L306" s="7"/>
      <c r="M306" s="905"/>
      <c r="N306" s="905"/>
      <c r="O306" s="905"/>
      <c r="P306" s="905"/>
      <c r="Q306" s="905"/>
      <c r="R306" s="905"/>
      <c r="S306" s="905"/>
      <c r="T306" s="905"/>
      <c r="U306" s="905"/>
      <c r="V306" s="905"/>
      <c r="W306" s="888"/>
      <c r="X306" s="888"/>
      <c r="Y306" s="888"/>
      <c r="Z306" s="888"/>
    </row>
    <row r="307" spans="1:26" ht="15.75">
      <c r="A307" s="7"/>
      <c r="B307" s="904"/>
      <c r="C307" s="7"/>
      <c r="D307" s="7"/>
      <c r="E307" s="7"/>
      <c r="F307" s="7"/>
      <c r="G307" s="7"/>
      <c r="H307" s="7"/>
      <c r="I307" s="7"/>
      <c r="J307" s="7"/>
      <c r="K307" s="7"/>
      <c r="L307" s="7"/>
      <c r="M307" s="905"/>
      <c r="N307" s="905"/>
      <c r="O307" s="905"/>
      <c r="P307" s="905"/>
      <c r="Q307" s="905"/>
      <c r="R307" s="905"/>
      <c r="S307" s="905"/>
      <c r="T307" s="905"/>
      <c r="U307" s="905"/>
      <c r="V307" s="905"/>
      <c r="W307" s="888"/>
      <c r="X307" s="888"/>
      <c r="Y307" s="888"/>
      <c r="Z307" s="888"/>
    </row>
    <row r="308" spans="1:26" ht="15.75">
      <c r="A308" s="7"/>
      <c r="B308" s="904"/>
      <c r="C308" s="7"/>
      <c r="D308" s="7"/>
      <c r="E308" s="7"/>
      <c r="F308" s="7"/>
      <c r="G308" s="7"/>
      <c r="H308" s="7"/>
      <c r="I308" s="7"/>
      <c r="J308" s="7"/>
      <c r="K308" s="7"/>
      <c r="L308" s="7"/>
      <c r="M308" s="905"/>
      <c r="N308" s="905"/>
      <c r="O308" s="905"/>
      <c r="P308" s="905"/>
      <c r="Q308" s="905"/>
      <c r="R308" s="905"/>
      <c r="S308" s="905"/>
      <c r="T308" s="905"/>
      <c r="U308" s="905"/>
      <c r="V308" s="905"/>
      <c r="W308" s="888"/>
      <c r="X308" s="888"/>
      <c r="Y308" s="888"/>
      <c r="Z308" s="888"/>
    </row>
    <row r="309" spans="1:26" ht="15.75">
      <c r="A309" s="7"/>
      <c r="B309" s="904"/>
      <c r="C309" s="7"/>
      <c r="D309" s="7"/>
      <c r="E309" s="7"/>
      <c r="F309" s="7"/>
      <c r="G309" s="7"/>
      <c r="H309" s="7"/>
      <c r="I309" s="7"/>
      <c r="J309" s="7"/>
      <c r="K309" s="7"/>
      <c r="L309" s="7"/>
      <c r="M309" s="905"/>
      <c r="N309" s="905"/>
      <c r="O309" s="905"/>
      <c r="P309" s="905"/>
      <c r="Q309" s="905"/>
      <c r="R309" s="905"/>
      <c r="S309" s="905"/>
      <c r="T309" s="905"/>
      <c r="U309" s="905"/>
      <c r="V309" s="905"/>
      <c r="W309" s="888"/>
      <c r="X309" s="888"/>
      <c r="Y309" s="888"/>
      <c r="Z309" s="888"/>
    </row>
    <row r="310" spans="1:26" ht="15.75">
      <c r="A310" s="7"/>
      <c r="B310" s="904"/>
      <c r="C310" s="7"/>
      <c r="D310" s="7"/>
      <c r="E310" s="7"/>
      <c r="F310" s="7"/>
      <c r="G310" s="7"/>
      <c r="H310" s="7"/>
      <c r="I310" s="7"/>
      <c r="J310" s="7"/>
      <c r="K310" s="7"/>
      <c r="L310" s="7"/>
      <c r="M310" s="905"/>
      <c r="N310" s="905"/>
      <c r="O310" s="905"/>
      <c r="P310" s="905"/>
      <c r="Q310" s="905"/>
      <c r="R310" s="905"/>
      <c r="S310" s="905"/>
      <c r="T310" s="905"/>
      <c r="U310" s="905"/>
      <c r="V310" s="905"/>
      <c r="W310" s="888"/>
      <c r="X310" s="888"/>
      <c r="Y310" s="888"/>
      <c r="Z310" s="888"/>
    </row>
    <row r="311" spans="1:26" ht="15.75">
      <c r="A311" s="7"/>
      <c r="B311" s="904"/>
      <c r="C311" s="7"/>
      <c r="D311" s="7"/>
      <c r="E311" s="7"/>
      <c r="F311" s="7"/>
      <c r="G311" s="7"/>
      <c r="H311" s="7"/>
      <c r="I311" s="7"/>
      <c r="J311" s="7"/>
      <c r="K311" s="7"/>
      <c r="L311" s="7"/>
      <c r="M311" s="905"/>
      <c r="N311" s="905"/>
      <c r="O311" s="905"/>
      <c r="P311" s="905"/>
      <c r="Q311" s="905"/>
      <c r="R311" s="905"/>
      <c r="S311" s="905"/>
      <c r="T311" s="905"/>
      <c r="U311" s="905"/>
      <c r="V311" s="905"/>
      <c r="W311" s="888"/>
      <c r="X311" s="888"/>
      <c r="Y311" s="888"/>
      <c r="Z311" s="888"/>
    </row>
    <row r="312" spans="1:26" ht="15.75">
      <c r="A312" s="7"/>
      <c r="B312" s="904"/>
      <c r="C312" s="7"/>
      <c r="D312" s="7"/>
      <c r="E312" s="7"/>
      <c r="F312" s="7"/>
      <c r="G312" s="7"/>
      <c r="H312" s="7"/>
      <c r="I312" s="7"/>
      <c r="J312" s="7"/>
      <c r="K312" s="7"/>
      <c r="L312" s="7"/>
      <c r="M312" s="905"/>
      <c r="N312" s="905"/>
      <c r="O312" s="905"/>
      <c r="P312" s="905"/>
      <c r="Q312" s="905"/>
      <c r="R312" s="905"/>
      <c r="S312" s="905"/>
      <c r="T312" s="905"/>
      <c r="U312" s="905"/>
      <c r="V312" s="905"/>
      <c r="W312" s="888"/>
      <c r="X312" s="888"/>
      <c r="Y312" s="888"/>
      <c r="Z312" s="888"/>
    </row>
    <row r="313" spans="1:26" ht="15.75">
      <c r="A313" s="7"/>
      <c r="B313" s="904"/>
      <c r="C313" s="7"/>
      <c r="D313" s="7"/>
      <c r="E313" s="7"/>
      <c r="F313" s="7"/>
      <c r="G313" s="7"/>
      <c r="H313" s="7"/>
      <c r="I313" s="7"/>
      <c r="J313" s="7"/>
      <c r="K313" s="7"/>
      <c r="L313" s="7"/>
      <c r="M313" s="905"/>
      <c r="N313" s="905"/>
      <c r="O313" s="905"/>
      <c r="P313" s="905"/>
      <c r="Q313" s="905"/>
      <c r="R313" s="905"/>
      <c r="S313" s="905"/>
      <c r="T313" s="905"/>
      <c r="U313" s="905"/>
      <c r="V313" s="905"/>
      <c r="W313" s="888"/>
      <c r="X313" s="888"/>
      <c r="Y313" s="888"/>
      <c r="Z313" s="888"/>
    </row>
    <row r="314" spans="1:26" ht="15.75">
      <c r="A314" s="7"/>
      <c r="B314" s="904"/>
      <c r="C314" s="7"/>
      <c r="D314" s="7"/>
      <c r="E314" s="7"/>
      <c r="F314" s="7"/>
      <c r="G314" s="7"/>
      <c r="H314" s="7"/>
      <c r="I314" s="7"/>
      <c r="J314" s="7"/>
      <c r="K314" s="7"/>
      <c r="L314" s="7"/>
      <c r="M314" s="905"/>
      <c r="N314" s="905"/>
      <c r="O314" s="905"/>
      <c r="P314" s="905"/>
      <c r="Q314" s="905"/>
      <c r="R314" s="905"/>
      <c r="S314" s="905"/>
      <c r="T314" s="905"/>
      <c r="U314" s="905"/>
      <c r="V314" s="905"/>
      <c r="W314" s="888"/>
      <c r="X314" s="888"/>
      <c r="Y314" s="888"/>
      <c r="Z314" s="888"/>
    </row>
    <row r="315" spans="1:26" ht="15.75">
      <c r="A315" s="7"/>
      <c r="B315" s="904"/>
      <c r="C315" s="7"/>
      <c r="D315" s="7"/>
      <c r="E315" s="7"/>
      <c r="F315" s="7"/>
      <c r="G315" s="7"/>
      <c r="H315" s="7"/>
      <c r="I315" s="7"/>
      <c r="J315" s="7"/>
      <c r="K315" s="7"/>
      <c r="L315" s="7"/>
      <c r="M315" s="905"/>
      <c r="N315" s="905"/>
      <c r="O315" s="905"/>
      <c r="P315" s="905"/>
      <c r="Q315" s="905"/>
      <c r="R315" s="905"/>
      <c r="S315" s="905"/>
      <c r="T315" s="905"/>
      <c r="U315" s="905"/>
      <c r="V315" s="905"/>
      <c r="W315" s="888"/>
      <c r="X315" s="888"/>
      <c r="Y315" s="888"/>
      <c r="Z315" s="888"/>
    </row>
    <row r="316" spans="1:26" ht="15.75">
      <c r="A316" s="7"/>
      <c r="B316" s="904"/>
      <c r="C316" s="7"/>
      <c r="D316" s="7"/>
      <c r="E316" s="7"/>
      <c r="F316" s="7"/>
      <c r="G316" s="7"/>
      <c r="H316" s="7"/>
      <c r="I316" s="7"/>
      <c r="J316" s="7"/>
      <c r="K316" s="7"/>
      <c r="L316" s="7"/>
      <c r="M316" s="905"/>
      <c r="N316" s="905"/>
      <c r="O316" s="905"/>
      <c r="P316" s="905"/>
      <c r="Q316" s="905"/>
      <c r="R316" s="905"/>
      <c r="S316" s="905"/>
      <c r="T316" s="905"/>
      <c r="U316" s="905"/>
      <c r="V316" s="905"/>
      <c r="W316" s="888"/>
      <c r="X316" s="888"/>
      <c r="Y316" s="888"/>
      <c r="Z316" s="888"/>
    </row>
    <row r="317" spans="1:26" ht="15.75">
      <c r="A317" s="7"/>
      <c r="B317" s="904"/>
      <c r="C317" s="7"/>
      <c r="D317" s="7"/>
      <c r="E317" s="7"/>
      <c r="F317" s="7"/>
      <c r="G317" s="7"/>
      <c r="H317" s="7"/>
      <c r="I317" s="7"/>
      <c r="J317" s="7"/>
      <c r="K317" s="7"/>
      <c r="L317" s="7"/>
      <c r="M317" s="905"/>
      <c r="N317" s="905"/>
      <c r="O317" s="905"/>
      <c r="P317" s="905"/>
      <c r="Q317" s="905"/>
      <c r="R317" s="905"/>
      <c r="S317" s="905"/>
      <c r="T317" s="905"/>
      <c r="U317" s="905"/>
      <c r="V317" s="905"/>
      <c r="W317" s="888"/>
      <c r="X317" s="888"/>
      <c r="Y317" s="888"/>
      <c r="Z317" s="888"/>
    </row>
    <row r="318" spans="1:26" ht="15.75">
      <c r="A318" s="7"/>
      <c r="B318" s="904"/>
      <c r="C318" s="7"/>
      <c r="D318" s="7"/>
      <c r="E318" s="7"/>
      <c r="F318" s="7"/>
      <c r="G318" s="7"/>
      <c r="H318" s="7"/>
      <c r="I318" s="7"/>
      <c r="J318" s="7"/>
      <c r="K318" s="7"/>
      <c r="L318" s="7"/>
      <c r="M318" s="905"/>
      <c r="N318" s="905"/>
      <c r="O318" s="905"/>
      <c r="P318" s="905"/>
      <c r="Q318" s="905"/>
      <c r="R318" s="905"/>
      <c r="S318" s="905"/>
      <c r="T318" s="905"/>
      <c r="U318" s="905"/>
      <c r="V318" s="905"/>
      <c r="W318" s="888"/>
      <c r="X318" s="888"/>
      <c r="Y318" s="888"/>
      <c r="Z318" s="888"/>
    </row>
    <row r="319" spans="1:26" ht="15.75">
      <c r="A319" s="7"/>
      <c r="B319" s="904"/>
      <c r="C319" s="7"/>
      <c r="D319" s="7"/>
      <c r="E319" s="7"/>
      <c r="F319" s="7"/>
      <c r="G319" s="7"/>
      <c r="H319" s="7"/>
      <c r="I319" s="7"/>
      <c r="J319" s="7"/>
      <c r="K319" s="7"/>
      <c r="L319" s="7"/>
      <c r="M319" s="905"/>
      <c r="N319" s="905"/>
      <c r="O319" s="905"/>
      <c r="P319" s="905"/>
      <c r="Q319" s="905"/>
      <c r="R319" s="905"/>
      <c r="S319" s="905"/>
      <c r="T319" s="905"/>
      <c r="U319" s="905"/>
      <c r="V319" s="905"/>
      <c r="W319" s="888"/>
      <c r="X319" s="888"/>
      <c r="Y319" s="888"/>
      <c r="Z319" s="888"/>
    </row>
    <row r="320" spans="1:26" ht="15.75">
      <c r="A320" s="7"/>
      <c r="B320" s="904"/>
      <c r="C320" s="7"/>
      <c r="D320" s="7"/>
      <c r="E320" s="7"/>
      <c r="F320" s="7"/>
      <c r="G320" s="7"/>
      <c r="H320" s="7"/>
      <c r="I320" s="7"/>
      <c r="J320" s="7"/>
      <c r="K320" s="7"/>
      <c r="L320" s="7"/>
      <c r="M320" s="905"/>
      <c r="N320" s="905"/>
      <c r="O320" s="905"/>
      <c r="P320" s="905"/>
      <c r="Q320" s="905"/>
      <c r="R320" s="905"/>
      <c r="S320" s="905"/>
      <c r="T320" s="905"/>
      <c r="U320" s="905"/>
      <c r="V320" s="905"/>
      <c r="W320" s="888"/>
      <c r="X320" s="888"/>
      <c r="Y320" s="888"/>
      <c r="Z320" s="888"/>
    </row>
    <row r="321" spans="1:26" ht="15.75">
      <c r="A321" s="7"/>
      <c r="B321" s="904"/>
      <c r="C321" s="7"/>
      <c r="D321" s="7"/>
      <c r="E321" s="7"/>
      <c r="F321" s="7"/>
      <c r="G321" s="7"/>
      <c r="H321" s="7"/>
      <c r="I321" s="7"/>
      <c r="J321" s="7"/>
      <c r="K321" s="7"/>
      <c r="L321" s="7"/>
      <c r="M321" s="905"/>
      <c r="N321" s="905"/>
      <c r="O321" s="905"/>
      <c r="P321" s="905"/>
      <c r="Q321" s="905"/>
      <c r="R321" s="905"/>
      <c r="S321" s="905"/>
      <c r="T321" s="905"/>
      <c r="U321" s="905"/>
      <c r="V321" s="905"/>
      <c r="W321" s="888"/>
      <c r="X321" s="888"/>
      <c r="Y321" s="888"/>
      <c r="Z321" s="888"/>
    </row>
    <row r="322" spans="1:26" ht="15.75">
      <c r="A322" s="7"/>
      <c r="B322" s="904"/>
      <c r="C322" s="7"/>
      <c r="D322" s="7"/>
      <c r="E322" s="7"/>
      <c r="F322" s="7"/>
      <c r="G322" s="7"/>
      <c r="H322" s="7"/>
      <c r="I322" s="7"/>
      <c r="J322" s="7"/>
      <c r="K322" s="7"/>
      <c r="L322" s="7"/>
      <c r="M322" s="905"/>
      <c r="N322" s="905"/>
      <c r="O322" s="905"/>
      <c r="P322" s="905"/>
      <c r="Q322" s="905"/>
      <c r="R322" s="905"/>
      <c r="S322" s="905"/>
      <c r="T322" s="905"/>
      <c r="U322" s="905"/>
      <c r="V322" s="905"/>
      <c r="W322" s="888"/>
      <c r="X322" s="888"/>
      <c r="Y322" s="888"/>
      <c r="Z322" s="888"/>
    </row>
    <row r="323" spans="1:26" ht="15.75">
      <c r="A323" s="7"/>
      <c r="B323" s="904"/>
      <c r="C323" s="7"/>
      <c r="D323" s="7"/>
      <c r="E323" s="7"/>
      <c r="F323" s="7"/>
      <c r="G323" s="7"/>
      <c r="H323" s="7"/>
      <c r="I323" s="7"/>
      <c r="J323" s="7"/>
      <c r="K323" s="7"/>
      <c r="L323" s="7"/>
      <c r="M323" s="905"/>
      <c r="N323" s="905"/>
      <c r="O323" s="905"/>
      <c r="P323" s="905"/>
      <c r="Q323" s="905"/>
      <c r="R323" s="905"/>
      <c r="S323" s="905"/>
      <c r="T323" s="905"/>
      <c r="U323" s="905"/>
      <c r="V323" s="905"/>
      <c r="W323" s="888"/>
      <c r="X323" s="888"/>
      <c r="Y323" s="888"/>
      <c r="Z323" s="888"/>
    </row>
    <row r="324" spans="1:26" ht="15.75">
      <c r="A324" s="7"/>
      <c r="B324" s="904"/>
      <c r="C324" s="7"/>
      <c r="D324" s="7"/>
      <c r="E324" s="7"/>
      <c r="F324" s="7"/>
      <c r="G324" s="7"/>
      <c r="H324" s="7"/>
      <c r="I324" s="7"/>
      <c r="J324" s="7"/>
      <c r="K324" s="7"/>
      <c r="L324" s="7"/>
      <c r="M324" s="905"/>
      <c r="N324" s="905"/>
      <c r="O324" s="905"/>
      <c r="P324" s="905"/>
      <c r="Q324" s="905"/>
      <c r="R324" s="905"/>
      <c r="S324" s="905"/>
      <c r="T324" s="905"/>
      <c r="U324" s="905"/>
      <c r="V324" s="905"/>
      <c r="W324" s="888"/>
      <c r="X324" s="888"/>
      <c r="Y324" s="888"/>
      <c r="Z324" s="888"/>
    </row>
    <row r="325" spans="1:26" ht="15.75">
      <c r="A325" s="7"/>
      <c r="B325" s="904"/>
      <c r="C325" s="7"/>
      <c r="D325" s="7"/>
      <c r="E325" s="7"/>
      <c r="F325" s="7"/>
      <c r="G325" s="7"/>
      <c r="H325" s="7"/>
      <c r="I325" s="7"/>
      <c r="J325" s="7"/>
      <c r="K325" s="7"/>
      <c r="L325" s="7"/>
      <c r="M325" s="905"/>
      <c r="N325" s="905"/>
      <c r="O325" s="905"/>
      <c r="P325" s="905"/>
      <c r="Q325" s="905"/>
      <c r="R325" s="905"/>
      <c r="S325" s="905"/>
      <c r="T325" s="905"/>
      <c r="U325" s="905"/>
      <c r="V325" s="905"/>
      <c r="W325" s="888"/>
      <c r="X325" s="888"/>
      <c r="Y325" s="888"/>
      <c r="Z325" s="888"/>
    </row>
    <row r="326" spans="1:26" ht="15.75">
      <c r="A326" s="7"/>
      <c r="B326" s="904"/>
      <c r="C326" s="7"/>
      <c r="D326" s="7"/>
      <c r="E326" s="7"/>
      <c r="F326" s="7"/>
      <c r="G326" s="7"/>
      <c r="H326" s="7"/>
      <c r="I326" s="7"/>
      <c r="J326" s="7"/>
      <c r="K326" s="7"/>
      <c r="L326" s="7"/>
      <c r="M326" s="905"/>
      <c r="N326" s="905"/>
      <c r="O326" s="905"/>
      <c r="P326" s="905"/>
      <c r="Q326" s="905"/>
      <c r="R326" s="905"/>
      <c r="S326" s="905"/>
      <c r="T326" s="905"/>
      <c r="U326" s="905"/>
      <c r="V326" s="905"/>
      <c r="W326" s="888"/>
      <c r="X326" s="888"/>
      <c r="Y326" s="888"/>
      <c r="Z326" s="888"/>
    </row>
    <row r="327" spans="1:26" ht="15.75">
      <c r="A327" s="7"/>
      <c r="B327" s="904"/>
      <c r="C327" s="7"/>
      <c r="D327" s="7"/>
      <c r="E327" s="7"/>
      <c r="F327" s="7"/>
      <c r="G327" s="7"/>
      <c r="H327" s="7"/>
      <c r="I327" s="7"/>
      <c r="J327" s="7"/>
      <c r="K327" s="7"/>
      <c r="L327" s="7"/>
      <c r="M327" s="905"/>
      <c r="N327" s="905"/>
      <c r="O327" s="905"/>
      <c r="P327" s="905"/>
      <c r="Q327" s="905"/>
      <c r="R327" s="905"/>
      <c r="S327" s="905"/>
      <c r="T327" s="905"/>
      <c r="U327" s="905"/>
      <c r="V327" s="905"/>
      <c r="W327" s="888"/>
      <c r="X327" s="888"/>
      <c r="Y327" s="888"/>
      <c r="Z327" s="888"/>
    </row>
    <row r="328" spans="1:26" ht="15.75">
      <c r="A328" s="7"/>
      <c r="B328" s="904"/>
      <c r="C328" s="7"/>
      <c r="D328" s="7"/>
      <c r="E328" s="7"/>
      <c r="F328" s="7"/>
      <c r="G328" s="7"/>
      <c r="H328" s="7"/>
      <c r="I328" s="7"/>
      <c r="J328" s="7"/>
      <c r="K328" s="7"/>
      <c r="L328" s="7"/>
      <c r="M328" s="905"/>
      <c r="N328" s="905"/>
      <c r="O328" s="905"/>
      <c r="P328" s="905"/>
      <c r="Q328" s="905"/>
      <c r="R328" s="905"/>
      <c r="S328" s="905"/>
      <c r="T328" s="905"/>
      <c r="U328" s="905"/>
      <c r="V328" s="905"/>
      <c r="W328" s="888"/>
      <c r="X328" s="888"/>
      <c r="Y328" s="888"/>
      <c r="Z328" s="888"/>
    </row>
    <row r="329" spans="1:26" ht="15.75">
      <c r="A329" s="7"/>
      <c r="B329" s="904"/>
      <c r="C329" s="7"/>
      <c r="D329" s="7"/>
      <c r="E329" s="7"/>
      <c r="F329" s="7"/>
      <c r="G329" s="7"/>
      <c r="H329" s="7"/>
      <c r="I329" s="7"/>
      <c r="J329" s="7"/>
      <c r="K329" s="7"/>
      <c r="L329" s="7"/>
      <c r="M329" s="905"/>
      <c r="N329" s="905"/>
      <c r="O329" s="905"/>
      <c r="P329" s="905"/>
      <c r="Q329" s="905"/>
      <c r="R329" s="905"/>
      <c r="S329" s="905"/>
      <c r="T329" s="905"/>
      <c r="U329" s="905"/>
      <c r="V329" s="905"/>
      <c r="W329" s="888"/>
      <c r="X329" s="888"/>
      <c r="Y329" s="888"/>
      <c r="Z329" s="888"/>
    </row>
    <row r="330" spans="1:26" ht="15.75">
      <c r="A330" s="7"/>
      <c r="B330" s="904"/>
      <c r="C330" s="7"/>
      <c r="D330" s="7"/>
      <c r="E330" s="7"/>
      <c r="F330" s="7"/>
      <c r="G330" s="7"/>
      <c r="H330" s="7"/>
      <c r="I330" s="7"/>
      <c r="J330" s="7"/>
      <c r="K330" s="7"/>
      <c r="L330" s="7"/>
      <c r="M330" s="905"/>
      <c r="N330" s="905"/>
      <c r="O330" s="905"/>
      <c r="P330" s="905"/>
      <c r="Q330" s="905"/>
      <c r="R330" s="905"/>
      <c r="S330" s="905"/>
      <c r="T330" s="905"/>
      <c r="U330" s="905"/>
      <c r="V330" s="905"/>
      <c r="W330" s="888"/>
      <c r="X330" s="888"/>
      <c r="Y330" s="888"/>
      <c r="Z330" s="888"/>
    </row>
    <row r="331" spans="1:26" ht="15.75">
      <c r="A331" s="7"/>
      <c r="B331" s="904"/>
      <c r="C331" s="7"/>
      <c r="D331" s="7"/>
      <c r="E331" s="7"/>
      <c r="F331" s="7"/>
      <c r="G331" s="7"/>
      <c r="H331" s="7"/>
      <c r="I331" s="7"/>
      <c r="J331" s="7"/>
      <c r="K331" s="7"/>
      <c r="L331" s="7"/>
      <c r="M331" s="905"/>
      <c r="N331" s="905"/>
      <c r="O331" s="905"/>
      <c r="P331" s="905"/>
      <c r="Q331" s="905"/>
      <c r="R331" s="905"/>
      <c r="S331" s="905"/>
      <c r="T331" s="905"/>
      <c r="U331" s="905"/>
      <c r="V331" s="905"/>
      <c r="W331" s="888"/>
      <c r="X331" s="888"/>
      <c r="Y331" s="888"/>
      <c r="Z331" s="888"/>
    </row>
    <row r="332" spans="1:26" ht="15.75">
      <c r="A332" s="7"/>
      <c r="B332" s="904"/>
      <c r="C332" s="7"/>
      <c r="D332" s="7"/>
      <c r="E332" s="7"/>
      <c r="F332" s="7"/>
      <c r="G332" s="7"/>
      <c r="H332" s="7"/>
      <c r="I332" s="7"/>
      <c r="J332" s="7"/>
      <c r="K332" s="7"/>
      <c r="L332" s="7"/>
      <c r="M332" s="905"/>
      <c r="N332" s="905"/>
      <c r="O332" s="905"/>
      <c r="P332" s="905"/>
      <c r="Q332" s="905"/>
      <c r="R332" s="905"/>
      <c r="S332" s="905"/>
      <c r="T332" s="905"/>
      <c r="U332" s="905"/>
      <c r="V332" s="905"/>
      <c r="W332" s="888"/>
      <c r="X332" s="888"/>
      <c r="Y332" s="888"/>
      <c r="Z332" s="888"/>
    </row>
    <row r="333" spans="1:26" ht="15.75">
      <c r="A333" s="7"/>
      <c r="B333" s="904"/>
      <c r="C333" s="7"/>
      <c r="D333" s="7"/>
      <c r="E333" s="7"/>
      <c r="F333" s="7"/>
      <c r="G333" s="7"/>
      <c r="H333" s="7"/>
      <c r="I333" s="7"/>
      <c r="J333" s="7"/>
      <c r="K333" s="7"/>
      <c r="L333" s="7"/>
      <c r="M333" s="905"/>
      <c r="N333" s="905"/>
      <c r="O333" s="905"/>
      <c r="P333" s="905"/>
      <c r="Q333" s="905"/>
      <c r="R333" s="905"/>
      <c r="S333" s="905"/>
      <c r="T333" s="905"/>
      <c r="U333" s="905"/>
      <c r="V333" s="905"/>
      <c r="W333" s="888"/>
      <c r="X333" s="888"/>
      <c r="Y333" s="888"/>
      <c r="Z333" s="888"/>
    </row>
    <row r="334" spans="1:26" ht="15.75">
      <c r="A334" s="7"/>
      <c r="B334" s="904"/>
      <c r="C334" s="7"/>
      <c r="D334" s="7"/>
      <c r="E334" s="7"/>
      <c r="F334" s="7"/>
      <c r="G334" s="7"/>
      <c r="H334" s="7"/>
      <c r="I334" s="7"/>
      <c r="J334" s="7"/>
      <c r="K334" s="7"/>
      <c r="L334" s="7"/>
      <c r="M334" s="905"/>
      <c r="N334" s="905"/>
      <c r="O334" s="905"/>
      <c r="P334" s="905"/>
      <c r="Q334" s="905"/>
      <c r="R334" s="905"/>
      <c r="S334" s="905"/>
      <c r="T334" s="905"/>
      <c r="U334" s="905"/>
      <c r="V334" s="905"/>
      <c r="W334" s="888"/>
      <c r="X334" s="888"/>
      <c r="Y334" s="888"/>
      <c r="Z334" s="888"/>
    </row>
    <row r="335" spans="1:26" ht="15.75">
      <c r="A335" s="7"/>
      <c r="B335" s="904"/>
      <c r="C335" s="7"/>
      <c r="D335" s="7"/>
      <c r="E335" s="7"/>
      <c r="F335" s="7"/>
      <c r="G335" s="7"/>
      <c r="H335" s="7"/>
      <c r="I335" s="7"/>
      <c r="J335" s="7"/>
      <c r="K335" s="7"/>
      <c r="L335" s="7"/>
      <c r="M335" s="905"/>
      <c r="N335" s="905"/>
      <c r="O335" s="905"/>
      <c r="P335" s="905"/>
      <c r="Q335" s="905"/>
      <c r="R335" s="905"/>
      <c r="S335" s="905"/>
      <c r="T335" s="905"/>
      <c r="U335" s="905"/>
      <c r="V335" s="905"/>
      <c r="W335" s="888"/>
      <c r="X335" s="888"/>
      <c r="Y335" s="888"/>
      <c r="Z335" s="888"/>
    </row>
    <row r="336" spans="1:26" ht="15.75">
      <c r="A336" s="7"/>
      <c r="B336" s="904"/>
      <c r="C336" s="7"/>
      <c r="D336" s="7"/>
      <c r="E336" s="7"/>
      <c r="F336" s="7"/>
      <c r="G336" s="7"/>
      <c r="H336" s="7"/>
      <c r="I336" s="7"/>
      <c r="J336" s="7"/>
      <c r="K336" s="7"/>
      <c r="L336" s="7"/>
      <c r="M336" s="905"/>
      <c r="N336" s="905"/>
      <c r="O336" s="905"/>
      <c r="P336" s="905"/>
      <c r="Q336" s="905"/>
      <c r="R336" s="905"/>
      <c r="S336" s="905"/>
      <c r="T336" s="905"/>
      <c r="U336" s="905"/>
      <c r="V336" s="905"/>
      <c r="W336" s="888"/>
      <c r="X336" s="888"/>
      <c r="Y336" s="888"/>
      <c r="Z336" s="888"/>
    </row>
    <row r="337" spans="1:26" ht="15.75">
      <c r="A337" s="7"/>
      <c r="B337" s="904"/>
      <c r="C337" s="7"/>
      <c r="D337" s="7"/>
      <c r="E337" s="7"/>
      <c r="F337" s="7"/>
      <c r="G337" s="7"/>
      <c r="H337" s="7"/>
      <c r="I337" s="7"/>
      <c r="J337" s="7"/>
      <c r="K337" s="7"/>
      <c r="L337" s="7"/>
      <c r="M337" s="905"/>
      <c r="N337" s="905"/>
      <c r="O337" s="905"/>
      <c r="P337" s="905"/>
      <c r="Q337" s="905"/>
      <c r="R337" s="905"/>
      <c r="S337" s="905"/>
      <c r="T337" s="905"/>
      <c r="U337" s="905"/>
      <c r="V337" s="905"/>
      <c r="W337" s="888"/>
      <c r="X337" s="888"/>
      <c r="Y337" s="888"/>
      <c r="Z337" s="888"/>
    </row>
    <row r="338" spans="1:26" ht="15.75">
      <c r="A338" s="7"/>
      <c r="B338" s="904"/>
      <c r="C338" s="7"/>
      <c r="D338" s="7"/>
      <c r="E338" s="7"/>
      <c r="F338" s="7"/>
      <c r="G338" s="7"/>
      <c r="H338" s="7"/>
      <c r="I338" s="7"/>
      <c r="J338" s="7"/>
      <c r="K338" s="7"/>
      <c r="L338" s="7"/>
      <c r="M338" s="905"/>
      <c r="N338" s="905"/>
      <c r="O338" s="905"/>
      <c r="P338" s="905"/>
      <c r="Q338" s="905"/>
      <c r="R338" s="905"/>
      <c r="S338" s="905"/>
      <c r="T338" s="905"/>
      <c r="U338" s="905"/>
      <c r="V338" s="905"/>
      <c r="W338" s="888"/>
      <c r="X338" s="888"/>
      <c r="Y338" s="888"/>
      <c r="Z338" s="888"/>
    </row>
    <row r="339" spans="1:26" ht="15.75">
      <c r="A339" s="7"/>
      <c r="B339" s="904"/>
      <c r="C339" s="7"/>
      <c r="D339" s="7"/>
      <c r="E339" s="7"/>
      <c r="F339" s="7"/>
      <c r="G339" s="7"/>
      <c r="H339" s="7"/>
      <c r="I339" s="7"/>
      <c r="J339" s="7"/>
      <c r="K339" s="7"/>
      <c r="L339" s="7"/>
      <c r="M339" s="905"/>
      <c r="N339" s="905"/>
      <c r="O339" s="905"/>
      <c r="P339" s="905"/>
      <c r="Q339" s="905"/>
      <c r="R339" s="905"/>
      <c r="S339" s="905"/>
      <c r="T339" s="905"/>
      <c r="U339" s="905"/>
      <c r="V339" s="905"/>
      <c r="W339" s="888"/>
      <c r="X339" s="888"/>
      <c r="Y339" s="888"/>
      <c r="Z339" s="888"/>
    </row>
    <row r="340" spans="1:26" ht="15.75">
      <c r="A340" s="7"/>
      <c r="B340" s="904"/>
      <c r="C340" s="7"/>
      <c r="D340" s="7"/>
      <c r="E340" s="7"/>
      <c r="F340" s="7"/>
      <c r="G340" s="7"/>
      <c r="H340" s="7"/>
      <c r="I340" s="7"/>
      <c r="J340" s="7"/>
      <c r="K340" s="7"/>
      <c r="L340" s="7"/>
      <c r="M340" s="905"/>
      <c r="N340" s="905"/>
      <c r="O340" s="905"/>
      <c r="P340" s="905"/>
      <c r="Q340" s="905"/>
      <c r="R340" s="905"/>
      <c r="S340" s="905"/>
      <c r="T340" s="905"/>
      <c r="U340" s="905"/>
      <c r="V340" s="905"/>
      <c r="W340" s="888"/>
      <c r="X340" s="888"/>
      <c r="Y340" s="888"/>
      <c r="Z340" s="888"/>
    </row>
    <row r="341" spans="1:26" ht="15.75">
      <c r="A341" s="7"/>
      <c r="B341" s="904"/>
      <c r="C341" s="7"/>
      <c r="D341" s="7"/>
      <c r="E341" s="7"/>
      <c r="F341" s="7"/>
      <c r="G341" s="7"/>
      <c r="H341" s="7"/>
      <c r="I341" s="7"/>
      <c r="J341" s="7"/>
      <c r="K341" s="7"/>
      <c r="L341" s="7"/>
      <c r="M341" s="905"/>
      <c r="N341" s="905"/>
      <c r="O341" s="905"/>
      <c r="P341" s="905"/>
      <c r="Q341" s="905"/>
      <c r="R341" s="905"/>
      <c r="S341" s="905"/>
      <c r="T341" s="905"/>
      <c r="U341" s="905"/>
      <c r="V341" s="905"/>
      <c r="W341" s="888"/>
      <c r="X341" s="888"/>
      <c r="Y341" s="888"/>
      <c r="Z341" s="888"/>
    </row>
    <row r="342" spans="1:26" ht="15.75">
      <c r="A342" s="7"/>
      <c r="B342" s="904"/>
      <c r="C342" s="7"/>
      <c r="D342" s="7"/>
      <c r="E342" s="7"/>
      <c r="F342" s="7"/>
      <c r="G342" s="7"/>
      <c r="H342" s="7"/>
      <c r="I342" s="7"/>
      <c r="J342" s="7"/>
      <c r="K342" s="7"/>
      <c r="L342" s="7"/>
      <c r="M342" s="905"/>
      <c r="N342" s="905"/>
      <c r="O342" s="905"/>
      <c r="P342" s="905"/>
      <c r="Q342" s="905"/>
      <c r="R342" s="905"/>
      <c r="S342" s="905"/>
      <c r="T342" s="905"/>
      <c r="U342" s="905"/>
      <c r="V342" s="905"/>
      <c r="W342" s="888"/>
      <c r="X342" s="888"/>
      <c r="Y342" s="888"/>
      <c r="Z342" s="888"/>
    </row>
    <row r="343" spans="1:26" ht="15.75">
      <c r="A343" s="7"/>
      <c r="B343" s="904"/>
      <c r="C343" s="7"/>
      <c r="D343" s="7"/>
      <c r="E343" s="7"/>
      <c r="F343" s="7"/>
      <c r="G343" s="7"/>
      <c r="H343" s="7"/>
      <c r="I343" s="7"/>
      <c r="J343" s="7"/>
      <c r="K343" s="7"/>
      <c r="L343" s="7"/>
      <c r="M343" s="905"/>
      <c r="N343" s="905"/>
      <c r="O343" s="905"/>
      <c r="P343" s="905"/>
      <c r="Q343" s="905"/>
      <c r="R343" s="905"/>
      <c r="S343" s="905"/>
      <c r="T343" s="905"/>
      <c r="U343" s="905"/>
      <c r="V343" s="905"/>
      <c r="W343" s="888"/>
      <c r="X343" s="888"/>
      <c r="Y343" s="888"/>
      <c r="Z343" s="888"/>
    </row>
    <row r="344" spans="1:26" ht="15.75">
      <c r="A344" s="7"/>
      <c r="B344" s="904"/>
      <c r="C344" s="7"/>
      <c r="D344" s="7"/>
      <c r="E344" s="7"/>
      <c r="F344" s="7"/>
      <c r="G344" s="7"/>
      <c r="H344" s="7"/>
      <c r="I344" s="7"/>
      <c r="J344" s="7"/>
      <c r="K344" s="7"/>
      <c r="L344" s="7"/>
      <c r="M344" s="905"/>
      <c r="N344" s="905"/>
      <c r="O344" s="905"/>
      <c r="P344" s="905"/>
      <c r="Q344" s="905"/>
      <c r="R344" s="905"/>
      <c r="S344" s="905"/>
      <c r="T344" s="905"/>
      <c r="U344" s="905"/>
      <c r="V344" s="905"/>
      <c r="W344" s="888"/>
      <c r="X344" s="888"/>
      <c r="Y344" s="888"/>
      <c r="Z344" s="888"/>
    </row>
    <row r="345" spans="1:26" ht="15.75">
      <c r="A345" s="7"/>
      <c r="B345" s="904"/>
      <c r="C345" s="7"/>
      <c r="D345" s="7"/>
      <c r="E345" s="7"/>
      <c r="F345" s="7"/>
      <c r="G345" s="7"/>
      <c r="H345" s="7"/>
      <c r="I345" s="7"/>
      <c r="J345" s="7"/>
      <c r="K345" s="7"/>
      <c r="L345" s="7"/>
      <c r="M345" s="905"/>
      <c r="N345" s="905"/>
      <c r="O345" s="905"/>
      <c r="P345" s="905"/>
      <c r="Q345" s="905"/>
      <c r="R345" s="905"/>
      <c r="S345" s="905"/>
      <c r="T345" s="905"/>
      <c r="U345" s="905"/>
      <c r="V345" s="905"/>
      <c r="W345" s="888"/>
      <c r="X345" s="888"/>
      <c r="Y345" s="888"/>
      <c r="Z345" s="888"/>
    </row>
    <row r="346" spans="1:26" ht="15.75">
      <c r="A346" s="7"/>
      <c r="B346" s="904"/>
      <c r="C346" s="7"/>
      <c r="D346" s="7"/>
      <c r="E346" s="7"/>
      <c r="F346" s="7"/>
      <c r="G346" s="7"/>
      <c r="H346" s="7"/>
      <c r="I346" s="7"/>
      <c r="J346" s="7"/>
      <c r="K346" s="7"/>
      <c r="L346" s="7"/>
      <c r="M346" s="905"/>
      <c r="N346" s="905"/>
      <c r="O346" s="905"/>
      <c r="P346" s="905"/>
      <c r="Q346" s="905"/>
      <c r="R346" s="905"/>
      <c r="S346" s="905"/>
      <c r="T346" s="905"/>
      <c r="U346" s="905"/>
      <c r="V346" s="905"/>
      <c r="W346" s="888"/>
      <c r="X346" s="888"/>
      <c r="Y346" s="888"/>
      <c r="Z346" s="888"/>
    </row>
    <row r="347" spans="1:26" ht="15.75">
      <c r="A347" s="7"/>
      <c r="B347" s="904"/>
      <c r="C347" s="7"/>
      <c r="D347" s="7"/>
      <c r="E347" s="7"/>
      <c r="F347" s="7"/>
      <c r="G347" s="7"/>
      <c r="H347" s="7"/>
      <c r="I347" s="7"/>
      <c r="J347" s="7"/>
      <c r="K347" s="7"/>
      <c r="L347" s="7"/>
      <c r="M347" s="905"/>
      <c r="N347" s="905"/>
      <c r="O347" s="905"/>
      <c r="P347" s="905"/>
      <c r="Q347" s="905"/>
      <c r="R347" s="905"/>
      <c r="S347" s="905"/>
      <c r="T347" s="905"/>
      <c r="U347" s="905"/>
      <c r="V347" s="905"/>
      <c r="W347" s="888"/>
      <c r="X347" s="888"/>
      <c r="Y347" s="888"/>
      <c r="Z347" s="888"/>
    </row>
    <row r="348" spans="1:26" ht="15.75">
      <c r="A348" s="7"/>
      <c r="B348" s="904"/>
      <c r="C348" s="7"/>
      <c r="D348" s="7"/>
      <c r="E348" s="7"/>
      <c r="F348" s="7"/>
      <c r="G348" s="7"/>
      <c r="H348" s="7"/>
      <c r="I348" s="7"/>
      <c r="J348" s="7"/>
      <c r="K348" s="7"/>
      <c r="L348" s="7"/>
      <c r="M348" s="905"/>
      <c r="N348" s="905"/>
      <c r="O348" s="905"/>
      <c r="P348" s="905"/>
      <c r="Q348" s="905"/>
      <c r="R348" s="905"/>
      <c r="S348" s="905"/>
      <c r="T348" s="905"/>
      <c r="U348" s="905"/>
      <c r="V348" s="905"/>
      <c r="W348" s="888"/>
      <c r="X348" s="888"/>
      <c r="Y348" s="888"/>
      <c r="Z348" s="888"/>
    </row>
    <row r="349" spans="1:26" ht="15.75">
      <c r="A349" s="7"/>
      <c r="B349" s="904"/>
      <c r="C349" s="7"/>
      <c r="D349" s="7"/>
      <c r="E349" s="7"/>
      <c r="F349" s="7"/>
      <c r="G349" s="7"/>
      <c r="H349" s="7"/>
      <c r="I349" s="7"/>
      <c r="J349" s="7"/>
      <c r="K349" s="7"/>
      <c r="L349" s="7"/>
      <c r="M349" s="905"/>
      <c r="N349" s="905"/>
      <c r="O349" s="905"/>
      <c r="P349" s="905"/>
      <c r="Q349" s="905"/>
      <c r="R349" s="905"/>
      <c r="S349" s="905"/>
      <c r="T349" s="905"/>
      <c r="U349" s="905"/>
      <c r="V349" s="905"/>
      <c r="W349" s="888"/>
      <c r="X349" s="888"/>
      <c r="Y349" s="888"/>
      <c r="Z349" s="888"/>
    </row>
    <row r="350" spans="1:26" ht="15.75">
      <c r="A350" s="7"/>
      <c r="B350" s="904"/>
      <c r="C350" s="7"/>
      <c r="D350" s="7"/>
      <c r="E350" s="7"/>
      <c r="F350" s="7"/>
      <c r="G350" s="7"/>
      <c r="H350" s="7"/>
      <c r="I350" s="7"/>
      <c r="J350" s="7"/>
      <c r="K350" s="7"/>
      <c r="L350" s="7"/>
      <c r="M350" s="905"/>
      <c r="N350" s="905"/>
      <c r="O350" s="905"/>
      <c r="P350" s="905"/>
      <c r="Q350" s="905"/>
      <c r="R350" s="905"/>
      <c r="S350" s="905"/>
      <c r="T350" s="905"/>
      <c r="U350" s="905"/>
      <c r="V350" s="905"/>
      <c r="W350" s="888"/>
      <c r="X350" s="888"/>
      <c r="Y350" s="888"/>
      <c r="Z350" s="888"/>
    </row>
    <row r="351" spans="1:26" ht="15.75">
      <c r="A351" s="7"/>
      <c r="B351" s="904"/>
      <c r="C351" s="7"/>
      <c r="D351" s="7"/>
      <c r="E351" s="7"/>
      <c r="F351" s="7"/>
      <c r="G351" s="7"/>
      <c r="H351" s="7"/>
      <c r="I351" s="7"/>
      <c r="J351" s="7"/>
      <c r="K351" s="7"/>
      <c r="L351" s="7"/>
      <c r="M351" s="905"/>
      <c r="N351" s="905"/>
      <c r="O351" s="905"/>
      <c r="P351" s="905"/>
      <c r="Q351" s="905"/>
      <c r="R351" s="905"/>
      <c r="S351" s="905"/>
      <c r="T351" s="905"/>
      <c r="U351" s="905"/>
      <c r="V351" s="905"/>
      <c r="W351" s="888"/>
      <c r="X351" s="888"/>
      <c r="Y351" s="888"/>
      <c r="Z351" s="888"/>
    </row>
    <row r="352" spans="1:26" ht="15.75">
      <c r="A352" s="7"/>
      <c r="B352" s="904"/>
      <c r="C352" s="7"/>
      <c r="D352" s="7"/>
      <c r="E352" s="7"/>
      <c r="F352" s="7"/>
      <c r="G352" s="7"/>
      <c r="H352" s="7"/>
      <c r="I352" s="7"/>
      <c r="J352" s="7"/>
      <c r="K352" s="7"/>
      <c r="L352" s="7"/>
      <c r="M352" s="905"/>
      <c r="N352" s="905"/>
      <c r="O352" s="905"/>
      <c r="P352" s="905"/>
      <c r="Q352" s="905"/>
      <c r="R352" s="905"/>
      <c r="S352" s="905"/>
      <c r="T352" s="905"/>
      <c r="U352" s="905"/>
      <c r="V352" s="905"/>
      <c r="W352" s="888"/>
      <c r="X352" s="888"/>
      <c r="Y352" s="888"/>
      <c r="Z352" s="888"/>
    </row>
    <row r="353" spans="1:26" ht="15.75">
      <c r="A353" s="7"/>
      <c r="B353" s="904"/>
      <c r="C353" s="7"/>
      <c r="D353" s="7"/>
      <c r="E353" s="7"/>
      <c r="F353" s="7"/>
      <c r="G353" s="7"/>
      <c r="H353" s="7"/>
      <c r="I353" s="7"/>
      <c r="J353" s="7"/>
      <c r="K353" s="7"/>
      <c r="L353" s="7"/>
      <c r="M353" s="905"/>
      <c r="N353" s="905"/>
      <c r="O353" s="905"/>
      <c r="P353" s="905"/>
      <c r="Q353" s="905"/>
      <c r="R353" s="905"/>
      <c r="S353" s="905"/>
      <c r="T353" s="905"/>
      <c r="U353" s="905"/>
      <c r="V353" s="905"/>
      <c r="W353" s="888"/>
      <c r="X353" s="888"/>
      <c r="Y353" s="888"/>
      <c r="Z353" s="888"/>
    </row>
    <row r="354" spans="1:26" ht="15.75">
      <c r="A354" s="7"/>
      <c r="B354" s="904"/>
      <c r="C354" s="7"/>
      <c r="D354" s="7"/>
      <c r="E354" s="7"/>
      <c r="F354" s="7"/>
      <c r="G354" s="7"/>
      <c r="H354" s="7"/>
      <c r="I354" s="7"/>
      <c r="J354" s="7"/>
      <c r="K354" s="7"/>
      <c r="L354" s="7"/>
      <c r="M354" s="905"/>
      <c r="N354" s="905"/>
      <c r="O354" s="905"/>
      <c r="P354" s="905"/>
      <c r="Q354" s="905"/>
      <c r="R354" s="905"/>
      <c r="S354" s="905"/>
      <c r="T354" s="905"/>
      <c r="U354" s="905"/>
      <c r="V354" s="905"/>
      <c r="W354" s="888"/>
      <c r="X354" s="888"/>
      <c r="Y354" s="888"/>
      <c r="Z354" s="888"/>
    </row>
  </sheetData>
  <sheetProtection formatCells="0" formatColumns="0" formatRows="0" insertRows="0" deleteRows="0"/>
  <mergeCells count="38">
    <mergeCell ref="V3:V7"/>
    <mergeCell ref="A116:E116"/>
    <mergeCell ref="N116:U116"/>
    <mergeCell ref="A118:E118"/>
    <mergeCell ref="N118:U118"/>
    <mergeCell ref="A8:B8"/>
    <mergeCell ref="N115:U115"/>
    <mergeCell ref="A9:B9"/>
    <mergeCell ref="U3:U7"/>
    <mergeCell ref="A115:E115"/>
    <mergeCell ref="P1:U1"/>
    <mergeCell ref="C3:C7"/>
    <mergeCell ref="D4:D7"/>
    <mergeCell ref="E4:E7"/>
    <mergeCell ref="B3:B7"/>
    <mergeCell ref="E1:O1"/>
    <mergeCell ref="A1:D1"/>
    <mergeCell ref="D3:E3"/>
    <mergeCell ref="F3:F7"/>
    <mergeCell ref="P2:U2"/>
    <mergeCell ref="T3:T7"/>
    <mergeCell ref="H3:H7"/>
    <mergeCell ref="I3:S3"/>
    <mergeCell ref="Q4:Q7"/>
    <mergeCell ref="R4:R7"/>
    <mergeCell ref="S4:S7"/>
    <mergeCell ref="I4:I7"/>
    <mergeCell ref="J4:P4"/>
    <mergeCell ref="J5:J7"/>
    <mergeCell ref="A144:B144"/>
    <mergeCell ref="A162:B162"/>
    <mergeCell ref="K5:M6"/>
    <mergeCell ref="N5:N7"/>
    <mergeCell ref="O5:O7"/>
    <mergeCell ref="P5:P7"/>
    <mergeCell ref="G3:G7"/>
    <mergeCell ref="A125:B125"/>
    <mergeCell ref="A3:A7"/>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740" t="s">
        <v>154</v>
      </c>
      <c r="B1" s="740"/>
      <c r="C1" s="740"/>
      <c r="D1" s="740"/>
      <c r="E1" s="740"/>
      <c r="F1" s="743" t="s">
        <v>125</v>
      </c>
      <c r="G1" s="743"/>
      <c r="H1" s="743"/>
      <c r="I1" s="743"/>
      <c r="J1" s="743"/>
      <c r="K1" s="743"/>
      <c r="L1" s="743"/>
      <c r="M1" s="743"/>
      <c r="N1" s="743"/>
      <c r="O1" s="743"/>
      <c r="P1" s="743"/>
      <c r="Q1" s="741" t="s">
        <v>150</v>
      </c>
      <c r="R1" s="741"/>
      <c r="S1" s="741"/>
      <c r="T1" s="741"/>
      <c r="U1" s="741"/>
      <c r="V1" s="741"/>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759" t="s">
        <v>123</v>
      </c>
      <c r="S2" s="759"/>
      <c r="T2" s="759"/>
      <c r="U2" s="759"/>
      <c r="V2" s="759"/>
    </row>
    <row r="3" spans="1:22" s="76" customFormat="1" ht="15.75" customHeight="1">
      <c r="A3" s="751" t="s">
        <v>21</v>
      </c>
      <c r="B3" s="751"/>
      <c r="C3" s="744" t="s">
        <v>155</v>
      </c>
      <c r="D3" s="749" t="s">
        <v>134</v>
      </c>
      <c r="E3" s="747" t="s">
        <v>75</v>
      </c>
      <c r="F3" s="748"/>
      <c r="G3" s="760" t="s">
        <v>36</v>
      </c>
      <c r="H3" s="734" t="s">
        <v>82</v>
      </c>
      <c r="I3" s="758" t="s">
        <v>37</v>
      </c>
      <c r="J3" s="758"/>
      <c r="K3" s="758"/>
      <c r="L3" s="758"/>
      <c r="M3" s="758"/>
      <c r="N3" s="758"/>
      <c r="O3" s="758"/>
      <c r="P3" s="758"/>
      <c r="Q3" s="758"/>
      <c r="R3" s="758"/>
      <c r="S3" s="758"/>
      <c r="T3" s="758"/>
      <c r="U3" s="735" t="s">
        <v>103</v>
      </c>
      <c r="V3" s="749" t="s">
        <v>108</v>
      </c>
    </row>
    <row r="4" spans="1:22" s="75" customFormat="1" ht="15.75" customHeight="1">
      <c r="A4" s="751"/>
      <c r="B4" s="751"/>
      <c r="C4" s="745"/>
      <c r="D4" s="749"/>
      <c r="E4" s="730" t="s">
        <v>137</v>
      </c>
      <c r="F4" s="730" t="s">
        <v>62</v>
      </c>
      <c r="G4" s="761"/>
      <c r="H4" s="734"/>
      <c r="I4" s="734" t="s">
        <v>37</v>
      </c>
      <c r="J4" s="749" t="s">
        <v>38</v>
      </c>
      <c r="K4" s="749"/>
      <c r="L4" s="749"/>
      <c r="M4" s="749"/>
      <c r="N4" s="749"/>
      <c r="O4" s="749"/>
      <c r="P4" s="749"/>
      <c r="Q4" s="749"/>
      <c r="R4" s="725" t="s">
        <v>139</v>
      </c>
      <c r="S4" s="725" t="s">
        <v>148</v>
      </c>
      <c r="T4" s="725" t="s">
        <v>81</v>
      </c>
      <c r="U4" s="735"/>
      <c r="V4" s="749"/>
    </row>
    <row r="5" spans="1:22" s="75" customFormat="1" ht="15.75" customHeight="1">
      <c r="A5" s="751"/>
      <c r="B5" s="751"/>
      <c r="C5" s="745"/>
      <c r="D5" s="749"/>
      <c r="E5" s="731"/>
      <c r="F5" s="731"/>
      <c r="G5" s="761"/>
      <c r="H5" s="734"/>
      <c r="I5" s="734"/>
      <c r="J5" s="734" t="s">
        <v>61</v>
      </c>
      <c r="K5" s="749" t="s">
        <v>75</v>
      </c>
      <c r="L5" s="749"/>
      <c r="M5" s="749"/>
      <c r="N5" s="749"/>
      <c r="O5" s="749"/>
      <c r="P5" s="749"/>
      <c r="Q5" s="749"/>
      <c r="R5" s="726"/>
      <c r="S5" s="726"/>
      <c r="T5" s="726"/>
      <c r="U5" s="735"/>
      <c r="V5" s="749"/>
    </row>
    <row r="6" spans="1:22" s="75" customFormat="1" ht="15.75" customHeight="1">
      <c r="A6" s="751"/>
      <c r="B6" s="751"/>
      <c r="C6" s="745"/>
      <c r="D6" s="749"/>
      <c r="E6" s="731"/>
      <c r="F6" s="731"/>
      <c r="G6" s="761"/>
      <c r="H6" s="734"/>
      <c r="I6" s="734"/>
      <c r="J6" s="734"/>
      <c r="K6" s="734" t="s">
        <v>96</v>
      </c>
      <c r="L6" s="749" t="s">
        <v>75</v>
      </c>
      <c r="M6" s="749"/>
      <c r="N6" s="749"/>
      <c r="O6" s="734" t="s">
        <v>42</v>
      </c>
      <c r="P6" s="725" t="s">
        <v>147</v>
      </c>
      <c r="Q6" s="734" t="s">
        <v>46</v>
      </c>
      <c r="R6" s="726"/>
      <c r="S6" s="726"/>
      <c r="T6" s="726"/>
      <c r="U6" s="735"/>
      <c r="V6" s="749"/>
    </row>
    <row r="7" spans="1:22" ht="51" customHeight="1">
      <c r="A7" s="751"/>
      <c r="B7" s="751"/>
      <c r="C7" s="746"/>
      <c r="D7" s="749"/>
      <c r="E7" s="732"/>
      <c r="F7" s="732"/>
      <c r="G7" s="762"/>
      <c r="H7" s="734"/>
      <c r="I7" s="734"/>
      <c r="J7" s="734"/>
      <c r="K7" s="734"/>
      <c r="L7" s="65" t="s">
        <v>39</v>
      </c>
      <c r="M7" s="65" t="s">
        <v>40</v>
      </c>
      <c r="N7" s="65" t="s">
        <v>156</v>
      </c>
      <c r="O7" s="734"/>
      <c r="P7" s="727"/>
      <c r="Q7" s="734"/>
      <c r="R7" s="727"/>
      <c r="S7" s="727"/>
      <c r="T7" s="727"/>
      <c r="U7" s="735"/>
      <c r="V7" s="749"/>
    </row>
    <row r="8" spans="1:22" ht="15.75">
      <c r="A8" s="763" t="s">
        <v>3</v>
      </c>
      <c r="B8" s="763"/>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763" t="s">
        <v>10</v>
      </c>
      <c r="B9" s="763"/>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728" t="s">
        <v>119</v>
      </c>
      <c r="B23" s="728"/>
      <c r="C23" s="728"/>
      <c r="D23" s="728"/>
      <c r="E23" s="728"/>
      <c r="F23" s="728"/>
      <c r="G23" s="728"/>
      <c r="H23" s="728"/>
      <c r="I23" s="728"/>
      <c r="J23" s="84"/>
      <c r="K23" s="84"/>
      <c r="L23" s="84"/>
      <c r="M23" s="84"/>
      <c r="N23" s="84"/>
      <c r="O23" s="733" t="s">
        <v>127</v>
      </c>
      <c r="P23" s="733"/>
      <c r="Q23" s="733"/>
      <c r="R23" s="733"/>
      <c r="S23" s="733"/>
      <c r="T23" s="733"/>
      <c r="U23" s="733"/>
      <c r="V23" s="733"/>
    </row>
  </sheetData>
  <sheetProtection/>
  <mergeCells count="31">
    <mergeCell ref="S4:S7"/>
    <mergeCell ref="I4:I7"/>
    <mergeCell ref="P6:P7"/>
    <mergeCell ref="R4:R7"/>
    <mergeCell ref="O6:O7"/>
    <mergeCell ref="A9:B9"/>
    <mergeCell ref="A8:B8"/>
    <mergeCell ref="C3:C7"/>
    <mergeCell ref="D3:D7"/>
    <mergeCell ref="Q6:Q7"/>
    <mergeCell ref="K6:K7"/>
    <mergeCell ref="K5:Q5"/>
    <mergeCell ref="V3:V7"/>
    <mergeCell ref="J4:Q4"/>
    <mergeCell ref="A23:I23"/>
    <mergeCell ref="O23:V23"/>
    <mergeCell ref="H3:H7"/>
    <mergeCell ref="A3:B7"/>
    <mergeCell ref="G3:G7"/>
    <mergeCell ref="E4:E7"/>
    <mergeCell ref="U3:U7"/>
    <mergeCell ref="I3:T3"/>
    <mergeCell ref="L6:N6"/>
    <mergeCell ref="F1:P1"/>
    <mergeCell ref="T4:T7"/>
    <mergeCell ref="F4:F7"/>
    <mergeCell ref="J5:J7"/>
    <mergeCell ref="E3:F3"/>
    <mergeCell ref="A1:E1"/>
    <mergeCell ref="Q1:V1"/>
    <mergeCell ref="R2:V2"/>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1"/>
  <sheetViews>
    <sheetView view="pageBreakPreview" zoomScale="115" zoomScaleSheetLayoutView="115" zoomScalePageLayoutView="0" workbookViewId="0" topLeftCell="A1">
      <selection activeCell="B21" sqref="B21:C21"/>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632" t="s">
        <v>337</v>
      </c>
      <c r="B1" s="632"/>
      <c r="C1" s="579" t="s">
        <v>174</v>
      </c>
      <c r="D1" s="579"/>
      <c r="E1" s="579"/>
      <c r="F1" s="579"/>
      <c r="G1" s="579"/>
      <c r="H1" s="579"/>
      <c r="I1" s="630" t="str">
        <f>TT!C2</f>
        <v>Đơn vị  báo cáo: 
Cục THADS tỉnh Đồng Tháp
Đơn vị nhận báo cáo:
Tổng Cục THADS</v>
      </c>
      <c r="J1" s="630"/>
      <c r="K1" s="102"/>
      <c r="P1" s="103"/>
    </row>
    <row r="2" spans="1:10" ht="17.25" customHeight="1">
      <c r="A2" s="25"/>
      <c r="B2" s="27"/>
      <c r="D2" s="37"/>
      <c r="E2" s="42">
        <f>COUNTBLANK(C9:J14)</f>
        <v>40</v>
      </c>
      <c r="F2" s="37"/>
      <c r="I2" s="764" t="s">
        <v>317</v>
      </c>
      <c r="J2" s="764"/>
    </row>
    <row r="3" spans="1:10" ht="20.25" customHeight="1">
      <c r="A3" s="765" t="s">
        <v>136</v>
      </c>
      <c r="B3" s="765" t="s">
        <v>157</v>
      </c>
      <c r="C3" s="768" t="s">
        <v>175</v>
      </c>
      <c r="D3" s="768"/>
      <c r="E3" s="768" t="s">
        <v>176</v>
      </c>
      <c r="F3" s="768"/>
      <c r="G3" s="768" t="s">
        <v>177</v>
      </c>
      <c r="H3" s="768"/>
      <c r="I3" s="768" t="s">
        <v>178</v>
      </c>
      <c r="J3" s="768"/>
    </row>
    <row r="4" spans="1:10" ht="9" customHeight="1">
      <c r="A4" s="766"/>
      <c r="B4" s="766"/>
      <c r="C4" s="769" t="s">
        <v>179</v>
      </c>
      <c r="D4" s="769" t="s">
        <v>180</v>
      </c>
      <c r="E4" s="769" t="s">
        <v>179</v>
      </c>
      <c r="F4" s="769" t="s">
        <v>180</v>
      </c>
      <c r="G4" s="769" t="s">
        <v>179</v>
      </c>
      <c r="H4" s="769" t="s">
        <v>180</v>
      </c>
      <c r="I4" s="769" t="s">
        <v>179</v>
      </c>
      <c r="J4" s="769" t="s">
        <v>180</v>
      </c>
    </row>
    <row r="5" spans="1:10" ht="9" customHeight="1">
      <c r="A5" s="766"/>
      <c r="B5" s="766"/>
      <c r="C5" s="770"/>
      <c r="D5" s="770"/>
      <c r="E5" s="770"/>
      <c r="F5" s="770"/>
      <c r="G5" s="770"/>
      <c r="H5" s="770"/>
      <c r="I5" s="770"/>
      <c r="J5" s="770"/>
    </row>
    <row r="6" spans="1:10" ht="9" customHeight="1">
      <c r="A6" s="766"/>
      <c r="B6" s="766"/>
      <c r="C6" s="770"/>
      <c r="D6" s="770"/>
      <c r="E6" s="770"/>
      <c r="F6" s="770"/>
      <c r="G6" s="770"/>
      <c r="H6" s="770"/>
      <c r="I6" s="770"/>
      <c r="J6" s="770"/>
    </row>
    <row r="7" spans="1:10" ht="9" customHeight="1">
      <c r="A7" s="767"/>
      <c r="B7" s="767"/>
      <c r="C7" s="771"/>
      <c r="D7" s="771"/>
      <c r="E7" s="771"/>
      <c r="F7" s="771"/>
      <c r="G7" s="771"/>
      <c r="H7" s="771"/>
      <c r="I7" s="771"/>
      <c r="J7" s="771"/>
    </row>
    <row r="8" spans="1:10" ht="15.75">
      <c r="A8" s="772" t="s">
        <v>3</v>
      </c>
      <c r="B8" s="773"/>
      <c r="C8" s="108" t="s">
        <v>13</v>
      </c>
      <c r="D8" s="108" t="s">
        <v>14</v>
      </c>
      <c r="E8" s="108" t="s">
        <v>19</v>
      </c>
      <c r="F8" s="108" t="s">
        <v>22</v>
      </c>
      <c r="G8" s="108" t="s">
        <v>23</v>
      </c>
      <c r="H8" s="108" t="s">
        <v>24</v>
      </c>
      <c r="I8" s="108" t="s">
        <v>25</v>
      </c>
      <c r="J8" s="108" t="s">
        <v>26</v>
      </c>
    </row>
    <row r="9" spans="1:10" s="263" customFormat="1" ht="15.75">
      <c r="A9" s="774" t="s">
        <v>12</v>
      </c>
      <c r="B9" s="774"/>
      <c r="C9" s="287">
        <f>C10+C11</f>
        <v>0</v>
      </c>
      <c r="D9" s="287">
        <f aca="true" t="shared" si="0" ref="D9:J9">D10+D11</f>
        <v>0</v>
      </c>
      <c r="E9" s="287">
        <f t="shared" si="0"/>
        <v>0</v>
      </c>
      <c r="F9" s="287">
        <f t="shared" si="0"/>
        <v>0</v>
      </c>
      <c r="G9" s="287">
        <f t="shared" si="0"/>
        <v>0</v>
      </c>
      <c r="H9" s="287">
        <f t="shared" si="0"/>
        <v>0</v>
      </c>
      <c r="I9" s="287">
        <f t="shared" si="0"/>
        <v>0</v>
      </c>
      <c r="J9" s="287">
        <f t="shared" si="0"/>
        <v>0</v>
      </c>
    </row>
    <row r="10" spans="1:10" s="263" customFormat="1" ht="15.75">
      <c r="A10" s="264" t="s">
        <v>0</v>
      </c>
      <c r="B10" s="265" t="s">
        <v>28</v>
      </c>
      <c r="C10" s="287"/>
      <c r="D10" s="287"/>
      <c r="E10" s="287"/>
      <c r="F10" s="287"/>
      <c r="G10" s="287"/>
      <c r="H10" s="287"/>
      <c r="I10" s="287"/>
      <c r="J10" s="287"/>
    </row>
    <row r="11" spans="1:10" s="263" customFormat="1" ht="15.75">
      <c r="A11" s="264" t="s">
        <v>1</v>
      </c>
      <c r="B11" s="265" t="s">
        <v>8</v>
      </c>
      <c r="C11" s="287"/>
      <c r="D11" s="287"/>
      <c r="E11" s="287"/>
      <c r="F11" s="287"/>
      <c r="G11" s="287"/>
      <c r="H11" s="287"/>
      <c r="I11" s="287"/>
      <c r="J11" s="287"/>
    </row>
    <row r="12" spans="1:10" s="263" customFormat="1" ht="15.75">
      <c r="A12" s="266" t="s">
        <v>13</v>
      </c>
      <c r="B12" s="267" t="s">
        <v>181</v>
      </c>
      <c r="C12" s="287"/>
      <c r="D12" s="287"/>
      <c r="E12" s="287"/>
      <c r="F12" s="287"/>
      <c r="G12" s="287"/>
      <c r="H12" s="287"/>
      <c r="I12" s="287"/>
      <c r="J12" s="287"/>
    </row>
    <row r="13" spans="1:14" s="263" customFormat="1" ht="15.75">
      <c r="A13" s="266" t="s">
        <v>14</v>
      </c>
      <c r="B13" s="267" t="s">
        <v>181</v>
      </c>
      <c r="C13" s="287"/>
      <c r="D13" s="287"/>
      <c r="E13" s="287"/>
      <c r="F13" s="287"/>
      <c r="G13" s="287"/>
      <c r="H13" s="287"/>
      <c r="I13" s="287"/>
      <c r="J13" s="287"/>
      <c r="N13" s="268"/>
    </row>
    <row r="14" spans="1:10" s="263" customFormat="1" ht="15.75">
      <c r="A14" s="266" t="s">
        <v>19</v>
      </c>
      <c r="B14" s="267" t="s">
        <v>181</v>
      </c>
      <c r="C14" s="288"/>
      <c r="D14" s="288"/>
      <c r="E14" s="288"/>
      <c r="F14" s="288"/>
      <c r="G14" s="288"/>
      <c r="H14" s="288"/>
      <c r="I14" s="288"/>
      <c r="J14" s="288"/>
    </row>
    <row r="15" spans="1:10" s="263" customFormat="1" ht="15.75">
      <c r="A15" s="266" t="s">
        <v>9</v>
      </c>
      <c r="B15" s="269" t="s">
        <v>9</v>
      </c>
      <c r="C15" s="288"/>
      <c r="D15" s="288"/>
      <c r="E15" s="288"/>
      <c r="F15" s="288"/>
      <c r="G15" s="288"/>
      <c r="H15" s="288"/>
      <c r="I15" s="288"/>
      <c r="J15" s="288"/>
    </row>
    <row r="16" spans="1:11" s="104" customFormat="1" ht="22.5" customHeight="1">
      <c r="A16" s="6"/>
      <c r="B16" s="775" t="str">
        <f>TT!C7</f>
        <v>Đồng Tháp, ngày 02 tháng 5 năm 2020</v>
      </c>
      <c r="C16" s="775"/>
      <c r="D16" s="105"/>
      <c r="E16" s="259"/>
      <c r="F16" s="105"/>
      <c r="G16" s="775" t="str">
        <f>TT!C4</f>
        <v>Đồng Tháp, ngày 02 tháng 5 năm 2020</v>
      </c>
      <c r="H16" s="775"/>
      <c r="I16" s="775"/>
      <c r="J16" s="775"/>
      <c r="K16" s="3"/>
    </row>
    <row r="17" spans="1:10" ht="21.75" customHeight="1">
      <c r="A17" s="6"/>
      <c r="B17" s="776" t="s">
        <v>294</v>
      </c>
      <c r="C17" s="776"/>
      <c r="D17" s="260"/>
      <c r="E17" s="260"/>
      <c r="F17" s="260"/>
      <c r="G17" s="776" t="str">
        <f>TT!C5</f>
        <v>KT. CỤC TRƯỞNG
PHÓ CỤC TRƯỞNG</v>
      </c>
      <c r="H17" s="776"/>
      <c r="I17" s="776"/>
      <c r="J17" s="776"/>
    </row>
    <row r="18" spans="2:10" ht="16.5">
      <c r="B18" s="261"/>
      <c r="C18" s="261"/>
      <c r="D18" s="262"/>
      <c r="E18" s="262"/>
      <c r="F18" s="262"/>
      <c r="G18" s="261"/>
      <c r="H18" s="261"/>
      <c r="I18" s="261"/>
      <c r="J18" s="261"/>
    </row>
    <row r="19" spans="2:10" ht="16.5">
      <c r="B19" s="261"/>
      <c r="C19" s="261"/>
      <c r="D19" s="262"/>
      <c r="E19" s="262"/>
      <c r="F19" s="262"/>
      <c r="G19" s="261"/>
      <c r="H19" s="261"/>
      <c r="I19" s="261"/>
      <c r="J19" s="261"/>
    </row>
    <row r="20" spans="2:10" ht="16.5">
      <c r="B20" s="261"/>
      <c r="C20" s="261"/>
      <c r="D20" s="262"/>
      <c r="E20" s="262"/>
      <c r="F20" s="262"/>
      <c r="G20" s="261"/>
      <c r="H20" s="261"/>
      <c r="I20" s="261"/>
      <c r="J20" s="261"/>
    </row>
    <row r="21" spans="2:10" ht="16.5">
      <c r="B21" s="777" t="str">
        <f>TT!C6</f>
        <v>Nguyễn Chí Hòa</v>
      </c>
      <c r="C21" s="777"/>
      <c r="D21" s="262"/>
      <c r="E21" s="262"/>
      <c r="F21" s="262"/>
      <c r="G21" s="777" t="str">
        <f>TT!C3</f>
        <v>Vũ Quang Hiện</v>
      </c>
      <c r="H21" s="777"/>
      <c r="I21" s="777"/>
      <c r="J21" s="777"/>
    </row>
  </sheetData>
  <sheetProtection formatCells="0" formatColumns="0" formatRows="0" insertRows="0" deleteRows="0"/>
  <mergeCells count="26">
    <mergeCell ref="B17:C17"/>
    <mergeCell ref="B21:C21"/>
    <mergeCell ref="G17:J17"/>
    <mergeCell ref="G21:J21"/>
    <mergeCell ref="C4:C7"/>
    <mergeCell ref="D4:D7"/>
    <mergeCell ref="E4:E7"/>
    <mergeCell ref="F4:F7"/>
    <mergeCell ref="G4:G7"/>
    <mergeCell ref="H4:H7"/>
    <mergeCell ref="I4:I7"/>
    <mergeCell ref="J4:J7"/>
    <mergeCell ref="A8:B8"/>
    <mergeCell ref="A9:B9"/>
    <mergeCell ref="G16:J16"/>
    <mergeCell ref="B16:C16"/>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1"/>
  <sheetViews>
    <sheetView view="pageBreakPreview" zoomScaleSheetLayoutView="100" zoomScalePageLayoutView="0" workbookViewId="0" topLeftCell="A10">
      <selection activeCell="B21" sqref="B21:D21"/>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632" t="s">
        <v>338</v>
      </c>
      <c r="B1" s="632"/>
      <c r="C1" s="579" t="s">
        <v>182</v>
      </c>
      <c r="D1" s="579"/>
      <c r="E1" s="579"/>
      <c r="F1" s="579"/>
      <c r="G1" s="579"/>
      <c r="H1" s="579"/>
      <c r="I1" s="630" t="str">
        <f>TT!C2</f>
        <v>Đơn vị  báo cáo: 
Cục THADS tỉnh Đồng Tháp
Đơn vị nhận báo cáo:
Tổng Cục THADS</v>
      </c>
      <c r="J1" s="630"/>
    </row>
    <row r="2" spans="1:10" ht="15.75">
      <c r="A2" s="25"/>
      <c r="B2" s="27"/>
      <c r="C2" s="106"/>
      <c r="D2" s="278"/>
      <c r="E2" s="279"/>
      <c r="F2" s="279"/>
      <c r="G2" s="4"/>
      <c r="H2" s="107"/>
      <c r="I2" s="778" t="s">
        <v>120</v>
      </c>
      <c r="J2" s="778"/>
    </row>
    <row r="3" spans="1:10" s="2" customFormat="1" ht="20.25" customHeight="1">
      <c r="A3" s="769" t="s">
        <v>136</v>
      </c>
      <c r="B3" s="769" t="s">
        <v>157</v>
      </c>
      <c r="C3" s="769" t="s">
        <v>183</v>
      </c>
      <c r="D3" s="768" t="s">
        <v>4</v>
      </c>
      <c r="E3" s="768"/>
      <c r="F3" s="768" t="s">
        <v>184</v>
      </c>
      <c r="G3" s="768" t="s">
        <v>4</v>
      </c>
      <c r="H3" s="768"/>
      <c r="I3" s="768"/>
      <c r="J3" s="768"/>
    </row>
    <row r="4" spans="1:10" s="2" customFormat="1" ht="20.25" customHeight="1">
      <c r="A4" s="770"/>
      <c r="B4" s="770"/>
      <c r="C4" s="770"/>
      <c r="D4" s="768" t="s">
        <v>185</v>
      </c>
      <c r="E4" s="768" t="s">
        <v>186</v>
      </c>
      <c r="F4" s="768"/>
      <c r="G4" s="768" t="s">
        <v>187</v>
      </c>
      <c r="H4" s="768" t="s">
        <v>188</v>
      </c>
      <c r="I4" s="768" t="s">
        <v>189</v>
      </c>
      <c r="J4" s="768" t="s">
        <v>190</v>
      </c>
    </row>
    <row r="5" spans="1:10" s="2" customFormat="1" ht="20.25" customHeight="1">
      <c r="A5" s="770"/>
      <c r="B5" s="770"/>
      <c r="C5" s="770"/>
      <c r="D5" s="768"/>
      <c r="E5" s="768"/>
      <c r="F5" s="768"/>
      <c r="G5" s="768"/>
      <c r="H5" s="768"/>
      <c r="I5" s="768"/>
      <c r="J5" s="768"/>
    </row>
    <row r="6" spans="1:10" s="2" customFormat="1" ht="20.25" customHeight="1">
      <c r="A6" s="770"/>
      <c r="B6" s="770"/>
      <c r="C6" s="770"/>
      <c r="D6" s="768"/>
      <c r="E6" s="768"/>
      <c r="F6" s="768"/>
      <c r="G6" s="768"/>
      <c r="H6" s="768"/>
      <c r="I6" s="768"/>
      <c r="J6" s="768"/>
    </row>
    <row r="7" spans="1:10" s="109" customFormat="1" ht="17.25" customHeight="1">
      <c r="A7" s="771"/>
      <c r="B7" s="771"/>
      <c r="C7" s="770"/>
      <c r="D7" s="768"/>
      <c r="E7" s="768"/>
      <c r="F7" s="768"/>
      <c r="G7" s="768"/>
      <c r="H7" s="768"/>
      <c r="I7" s="768"/>
      <c r="J7" s="768"/>
    </row>
    <row r="8" spans="1:10" ht="15.75" customHeight="1">
      <c r="A8" s="779" t="s">
        <v>3</v>
      </c>
      <c r="B8" s="780"/>
      <c r="C8" s="110">
        <v>1</v>
      </c>
      <c r="D8" s="110" t="s">
        <v>14</v>
      </c>
      <c r="E8" s="110" t="s">
        <v>19</v>
      </c>
      <c r="F8" s="110" t="s">
        <v>22</v>
      </c>
      <c r="G8" s="110" t="s">
        <v>23</v>
      </c>
      <c r="H8" s="110" t="s">
        <v>24</v>
      </c>
      <c r="I8" s="110" t="s">
        <v>25</v>
      </c>
      <c r="J8" s="110" t="s">
        <v>26</v>
      </c>
    </row>
    <row r="9" spans="1:10" s="263" customFormat="1" ht="24.75" customHeight="1">
      <c r="A9" s="781" t="s">
        <v>10</v>
      </c>
      <c r="B9" s="782"/>
      <c r="C9" s="289">
        <f>C10+C11</f>
        <v>0</v>
      </c>
      <c r="D9" s="289">
        <f aca="true" t="shared" si="0" ref="D9:J9">D10+D11</f>
        <v>0</v>
      </c>
      <c r="E9" s="289">
        <f t="shared" si="0"/>
        <v>0</v>
      </c>
      <c r="F9" s="289">
        <f t="shared" si="0"/>
        <v>0</v>
      </c>
      <c r="G9" s="289">
        <f t="shared" si="0"/>
        <v>0</v>
      </c>
      <c r="H9" s="289">
        <f t="shared" si="0"/>
        <v>0</v>
      </c>
      <c r="I9" s="289">
        <f t="shared" si="0"/>
        <v>0</v>
      </c>
      <c r="J9" s="289">
        <f t="shared" si="0"/>
        <v>0</v>
      </c>
    </row>
    <row r="10" spans="1:10" s="263" customFormat="1" ht="24.75" customHeight="1">
      <c r="A10" s="270" t="s">
        <v>0</v>
      </c>
      <c r="B10" s="271" t="s">
        <v>28</v>
      </c>
      <c r="C10" s="289"/>
      <c r="D10" s="289"/>
      <c r="E10" s="289"/>
      <c r="F10" s="289"/>
      <c r="G10" s="289"/>
      <c r="H10" s="289"/>
      <c r="I10" s="289"/>
      <c r="J10" s="290"/>
    </row>
    <row r="11" spans="1:10" s="263" customFormat="1" ht="24.75" customHeight="1">
      <c r="A11" s="272" t="s">
        <v>1</v>
      </c>
      <c r="B11" s="271" t="s">
        <v>8</v>
      </c>
      <c r="C11" s="289"/>
      <c r="D11" s="289"/>
      <c r="E11" s="289"/>
      <c r="F11" s="289"/>
      <c r="G11" s="289"/>
      <c r="H11" s="289"/>
      <c r="I11" s="289"/>
      <c r="J11" s="290"/>
    </row>
    <row r="12" spans="1:10" s="263" customFormat="1" ht="24.75" customHeight="1">
      <c r="A12" s="273" t="s">
        <v>13</v>
      </c>
      <c r="B12" s="274" t="s">
        <v>191</v>
      </c>
      <c r="C12" s="289"/>
      <c r="D12" s="289"/>
      <c r="E12" s="289"/>
      <c r="F12" s="289"/>
      <c r="G12" s="289"/>
      <c r="H12" s="289"/>
      <c r="I12" s="289"/>
      <c r="J12" s="290"/>
    </row>
    <row r="13" spans="1:10" s="263" customFormat="1" ht="24.75" customHeight="1">
      <c r="A13" s="273" t="s">
        <v>14</v>
      </c>
      <c r="B13" s="274" t="s">
        <v>191</v>
      </c>
      <c r="C13" s="289"/>
      <c r="D13" s="289"/>
      <c r="E13" s="289"/>
      <c r="F13" s="289"/>
      <c r="G13" s="289"/>
      <c r="H13" s="289"/>
      <c r="I13" s="289"/>
      <c r="J13" s="290"/>
    </row>
    <row r="14" spans="1:10" s="263" customFormat="1" ht="24.75" customHeight="1">
      <c r="A14" s="273" t="s">
        <v>19</v>
      </c>
      <c r="B14" s="274" t="s">
        <v>191</v>
      </c>
      <c r="C14" s="291"/>
      <c r="D14" s="291"/>
      <c r="E14" s="291"/>
      <c r="F14" s="291"/>
      <c r="G14" s="291"/>
      <c r="H14" s="291"/>
      <c r="I14" s="291"/>
      <c r="J14" s="292"/>
    </row>
    <row r="15" spans="1:10" s="263" customFormat="1" ht="24.75" customHeight="1">
      <c r="A15" s="273" t="s">
        <v>9</v>
      </c>
      <c r="B15" s="274" t="s">
        <v>9</v>
      </c>
      <c r="C15" s="291"/>
      <c r="D15" s="291"/>
      <c r="E15" s="291"/>
      <c r="F15" s="291"/>
      <c r="G15" s="291"/>
      <c r="H15" s="291"/>
      <c r="I15" s="291"/>
      <c r="J15" s="292"/>
    </row>
    <row r="16" spans="1:10" ht="22.5" customHeight="1">
      <c r="A16" s="6"/>
      <c r="B16" s="775" t="str">
        <f>TT!C7</f>
        <v>Đồng Tháp, ngày 02 tháng 5 năm 2020</v>
      </c>
      <c r="C16" s="775"/>
      <c r="D16" s="775"/>
      <c r="E16" s="259"/>
      <c r="F16" s="105"/>
      <c r="G16" s="775" t="str">
        <f>TT!C4</f>
        <v>Đồng Tháp, ngày 02 tháng 5 năm 2020</v>
      </c>
      <c r="H16" s="775"/>
      <c r="I16" s="775"/>
      <c r="J16" s="775"/>
    </row>
    <row r="17" spans="1:10" ht="16.5">
      <c r="A17" s="6"/>
      <c r="B17" s="776" t="s">
        <v>294</v>
      </c>
      <c r="C17" s="776"/>
      <c r="D17" s="776"/>
      <c r="E17" s="260"/>
      <c r="F17" s="260"/>
      <c r="G17" s="776" t="str">
        <f>TT!C5</f>
        <v>KT. CỤC TRƯỞNG
PHÓ CỤC TRƯỞNG</v>
      </c>
      <c r="H17" s="776"/>
      <c r="I17" s="776"/>
      <c r="J17" s="776"/>
    </row>
    <row r="18" spans="2:10" ht="25.5" customHeight="1">
      <c r="B18" s="261"/>
      <c r="C18" s="261"/>
      <c r="D18" s="262"/>
      <c r="E18" s="262"/>
      <c r="F18" s="262"/>
      <c r="G18" s="261"/>
      <c r="H18" s="261"/>
      <c r="I18" s="261"/>
      <c r="J18" s="261"/>
    </row>
    <row r="19" spans="2:10" ht="16.5">
      <c r="B19" s="261"/>
      <c r="C19" s="261"/>
      <c r="D19" s="262"/>
      <c r="E19" s="262"/>
      <c r="F19" s="262"/>
      <c r="G19" s="261"/>
      <c r="H19" s="261"/>
      <c r="I19" s="261"/>
      <c r="J19" s="261"/>
    </row>
    <row r="20" spans="2:10" ht="16.5">
      <c r="B20" s="261"/>
      <c r="C20" s="261"/>
      <c r="D20" s="262"/>
      <c r="E20" s="262"/>
      <c r="F20" s="262"/>
      <c r="G20" s="261"/>
      <c r="H20" s="261"/>
      <c r="I20" s="261"/>
      <c r="J20" s="261"/>
    </row>
    <row r="21" spans="2:10" ht="16.5">
      <c r="B21" s="777" t="str">
        <f>TT!C6</f>
        <v>Nguyễn Chí Hòa</v>
      </c>
      <c r="C21" s="777"/>
      <c r="D21" s="777"/>
      <c r="E21" s="262"/>
      <c r="F21" s="262"/>
      <c r="G21" s="777" t="str">
        <f>TT!C3</f>
        <v>Vũ Quang Hiện</v>
      </c>
      <c r="H21" s="777"/>
      <c r="I21" s="777"/>
      <c r="J21" s="777"/>
    </row>
  </sheetData>
  <sheetProtection formatCells="0" formatColumns="0" formatRows="0" insertRows="0" deleteRows="0"/>
  <mergeCells count="24">
    <mergeCell ref="G17:J17"/>
    <mergeCell ref="G21:J21"/>
    <mergeCell ref="B17:D17"/>
    <mergeCell ref="B21:D21"/>
    <mergeCell ref="A8:B8"/>
    <mergeCell ref="A9:B9"/>
    <mergeCell ref="B16:D16"/>
    <mergeCell ref="G16:J16"/>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H151"/>
  <sheetViews>
    <sheetView view="pageBreakPreview" zoomScaleSheetLayoutView="100" zoomScalePageLayoutView="0" workbookViewId="0" topLeftCell="A1">
      <selection activeCell="S12" sqref="S12"/>
    </sheetView>
  </sheetViews>
  <sheetFormatPr defaultColWidth="9.00390625" defaultRowHeight="15.75"/>
  <cols>
    <col min="1" max="1" width="5.00390625" style="6" customWidth="1"/>
    <col min="2" max="2" width="17.50390625" style="6" customWidth="1"/>
    <col min="3" max="3" width="5.625" style="6" customWidth="1"/>
    <col min="4" max="4" width="5.375" style="6" customWidth="1"/>
    <col min="5" max="5" width="5.375" style="64" customWidth="1"/>
    <col min="6" max="6" width="5.875" style="6" customWidth="1"/>
    <col min="7" max="7" width="5.375" style="6" customWidth="1"/>
    <col min="8" max="8" width="6.125" style="64" customWidth="1"/>
    <col min="9" max="10" width="5.75390625" style="6" customWidth="1"/>
    <col min="11" max="11" width="6.375" style="6" customWidth="1"/>
    <col min="12" max="12" width="6.875" style="6" customWidth="1"/>
    <col min="13" max="13" width="6.25390625" style="6" customWidth="1"/>
    <col min="14" max="14" width="6.625" style="6" customWidth="1"/>
    <col min="15" max="15" width="5.125" style="6" customWidth="1"/>
    <col min="16" max="16" width="4.25390625" style="6" customWidth="1"/>
    <col min="17" max="17" width="6.625" style="6" customWidth="1"/>
    <col min="18" max="18" width="5.875" style="64" customWidth="1"/>
    <col min="19" max="22" width="5.875" style="6" customWidth="1"/>
    <col min="23" max="23" width="7.125" style="6" customWidth="1"/>
    <col min="24" max="24" width="5.00390625" style="390" customWidth="1"/>
    <col min="25" max="25" width="8.375" style="390" customWidth="1"/>
    <col min="26" max="26" width="5.00390625" style="390" customWidth="1"/>
    <col min="27" max="31" width="9.00390625" style="377" customWidth="1"/>
    <col min="32" max="16384" width="9.00390625" style="6" customWidth="1"/>
  </cols>
  <sheetData>
    <row r="1" spans="1:24" ht="67.5" customHeight="1">
      <c r="A1" s="670" t="s">
        <v>339</v>
      </c>
      <c r="B1" s="670"/>
      <c r="C1" s="670"/>
      <c r="D1" s="670"/>
      <c r="E1" s="670"/>
      <c r="F1" s="579" t="s">
        <v>463</v>
      </c>
      <c r="G1" s="579"/>
      <c r="H1" s="579"/>
      <c r="I1" s="579"/>
      <c r="J1" s="579"/>
      <c r="K1" s="579"/>
      <c r="L1" s="579"/>
      <c r="M1" s="579"/>
      <c r="N1" s="579"/>
      <c r="O1" s="579"/>
      <c r="P1" s="579"/>
      <c r="Q1" s="579"/>
      <c r="R1" s="630" t="str">
        <f>'[1]TT'!C2</f>
        <v>Đơn vị  báo cáo: 
Cục THADS tỉnh Đồng Tháp
Đơn vị nhận báo cáo:
Tổng Cục THADS</v>
      </c>
      <c r="S1" s="630"/>
      <c r="T1" s="630"/>
      <c r="U1" s="630"/>
      <c r="V1" s="630"/>
      <c r="W1" s="630"/>
      <c r="X1" s="395"/>
    </row>
    <row r="2" spans="1:24" ht="15" customHeight="1">
      <c r="A2" s="111"/>
      <c r="B2" s="111"/>
      <c r="C2" s="111"/>
      <c r="D2" s="111"/>
      <c r="E2" s="555"/>
      <c r="F2" s="112"/>
      <c r="G2" s="449"/>
      <c r="H2" s="568"/>
      <c r="I2" s="449"/>
      <c r="J2" s="449"/>
      <c r="K2" s="449"/>
      <c r="L2" s="450"/>
      <c r="M2" s="450"/>
      <c r="N2" s="451"/>
      <c r="O2" s="449"/>
      <c r="P2" s="449"/>
      <c r="Q2" s="112"/>
      <c r="R2" s="807" t="s">
        <v>192</v>
      </c>
      <c r="S2" s="807"/>
      <c r="T2" s="807"/>
      <c r="U2" s="807"/>
      <c r="V2" s="807"/>
      <c r="W2" s="807"/>
      <c r="X2" s="452"/>
    </row>
    <row r="3" spans="1:24" ht="15.75" customHeight="1">
      <c r="A3" s="795" t="s">
        <v>136</v>
      </c>
      <c r="B3" s="804" t="s">
        <v>21</v>
      </c>
      <c r="C3" s="795" t="s">
        <v>193</v>
      </c>
      <c r="D3" s="795" t="s">
        <v>194</v>
      </c>
      <c r="E3" s="796" t="s">
        <v>319</v>
      </c>
      <c r="F3" s="797"/>
      <c r="G3" s="797"/>
      <c r="H3" s="797"/>
      <c r="I3" s="797"/>
      <c r="J3" s="797"/>
      <c r="K3" s="797"/>
      <c r="L3" s="797"/>
      <c r="M3" s="797"/>
      <c r="N3" s="797"/>
      <c r="O3" s="797"/>
      <c r="P3" s="797"/>
      <c r="Q3" s="798"/>
      <c r="R3" s="794" t="s">
        <v>195</v>
      </c>
      <c r="S3" s="794"/>
      <c r="T3" s="794"/>
      <c r="U3" s="794"/>
      <c r="V3" s="794"/>
      <c r="W3" s="794"/>
      <c r="X3" s="396"/>
    </row>
    <row r="4" spans="1:25" ht="15" customHeight="1">
      <c r="A4" s="799"/>
      <c r="B4" s="809"/>
      <c r="C4" s="799"/>
      <c r="D4" s="799"/>
      <c r="E4" s="794" t="s">
        <v>196</v>
      </c>
      <c r="F4" s="794"/>
      <c r="G4" s="794"/>
      <c r="H4" s="796" t="s">
        <v>197</v>
      </c>
      <c r="I4" s="797"/>
      <c r="J4" s="797"/>
      <c r="K4" s="797"/>
      <c r="L4" s="797"/>
      <c r="M4" s="797"/>
      <c r="N4" s="797"/>
      <c r="O4" s="797"/>
      <c r="P4" s="797"/>
      <c r="Q4" s="798"/>
      <c r="R4" s="792" t="s">
        <v>10</v>
      </c>
      <c r="S4" s="794" t="s">
        <v>4</v>
      </c>
      <c r="T4" s="794"/>
      <c r="U4" s="794"/>
      <c r="V4" s="794"/>
      <c r="W4" s="794"/>
      <c r="X4" s="396"/>
      <c r="Y4" s="390" t="s">
        <v>2</v>
      </c>
    </row>
    <row r="5" spans="1:24" ht="19.5" customHeight="1">
      <c r="A5" s="799"/>
      <c r="B5" s="809"/>
      <c r="C5" s="799"/>
      <c r="D5" s="799"/>
      <c r="E5" s="794"/>
      <c r="F5" s="794"/>
      <c r="G5" s="794"/>
      <c r="H5" s="800" t="s">
        <v>301</v>
      </c>
      <c r="I5" s="802" t="s">
        <v>4</v>
      </c>
      <c r="J5" s="803"/>
      <c r="K5" s="803"/>
      <c r="L5" s="803"/>
      <c r="M5" s="803"/>
      <c r="N5" s="803"/>
      <c r="O5" s="803"/>
      <c r="P5" s="804"/>
      <c r="Q5" s="795" t="s">
        <v>198</v>
      </c>
      <c r="R5" s="792"/>
      <c r="S5" s="794" t="s">
        <v>318</v>
      </c>
      <c r="T5" s="794" t="s">
        <v>199</v>
      </c>
      <c r="U5" s="794" t="s">
        <v>200</v>
      </c>
      <c r="V5" s="794" t="s">
        <v>201</v>
      </c>
      <c r="W5" s="794" t="s">
        <v>202</v>
      </c>
      <c r="X5" s="396"/>
    </row>
    <row r="6" spans="1:26" ht="16.5" customHeight="1">
      <c r="A6" s="799"/>
      <c r="B6" s="809"/>
      <c r="C6" s="799"/>
      <c r="D6" s="799"/>
      <c r="E6" s="792" t="s">
        <v>10</v>
      </c>
      <c r="F6" s="794" t="s">
        <v>4</v>
      </c>
      <c r="G6" s="794"/>
      <c r="H6" s="801"/>
      <c r="I6" s="794" t="s">
        <v>203</v>
      </c>
      <c r="J6" s="794"/>
      <c r="K6" s="794"/>
      <c r="L6" s="794" t="s">
        <v>204</v>
      </c>
      <c r="M6" s="794"/>
      <c r="N6" s="794"/>
      <c r="O6" s="794" t="s">
        <v>205</v>
      </c>
      <c r="P6" s="794" t="s">
        <v>206</v>
      </c>
      <c r="Q6" s="799"/>
      <c r="R6" s="792"/>
      <c r="S6" s="805"/>
      <c r="T6" s="794"/>
      <c r="U6" s="794"/>
      <c r="V6" s="794"/>
      <c r="W6" s="794"/>
      <c r="X6" s="396"/>
      <c r="Z6" s="397"/>
    </row>
    <row r="7" spans="1:30" ht="84" customHeight="1">
      <c r="A7" s="808"/>
      <c r="B7" s="810"/>
      <c r="C7" s="799"/>
      <c r="D7" s="799"/>
      <c r="E7" s="793"/>
      <c r="F7" s="316" t="s">
        <v>207</v>
      </c>
      <c r="G7" s="316" t="s">
        <v>208</v>
      </c>
      <c r="H7" s="801"/>
      <c r="I7" s="316" t="s">
        <v>209</v>
      </c>
      <c r="J7" s="316" t="s">
        <v>210</v>
      </c>
      <c r="K7" s="316" t="s">
        <v>211</v>
      </c>
      <c r="L7" s="316" t="s">
        <v>212</v>
      </c>
      <c r="M7" s="316" t="s">
        <v>213</v>
      </c>
      <c r="N7" s="316" t="s">
        <v>214</v>
      </c>
      <c r="O7" s="795"/>
      <c r="P7" s="795"/>
      <c r="Q7" s="799"/>
      <c r="R7" s="793"/>
      <c r="S7" s="806"/>
      <c r="T7" s="795"/>
      <c r="U7" s="795"/>
      <c r="V7" s="795"/>
      <c r="W7" s="795"/>
      <c r="X7" s="396"/>
      <c r="Z7" s="397"/>
      <c r="AA7" s="516" t="s">
        <v>465</v>
      </c>
      <c r="AB7" s="516" t="s">
        <v>487</v>
      </c>
      <c r="AC7" s="516" t="s">
        <v>484</v>
      </c>
      <c r="AD7" s="516" t="s">
        <v>483</v>
      </c>
    </row>
    <row r="8" spans="1:34" ht="19.5" customHeight="1">
      <c r="A8" s="453"/>
      <c r="B8" s="454" t="s">
        <v>215</v>
      </c>
      <c r="C8" s="455">
        <v>1</v>
      </c>
      <c r="D8" s="456">
        <v>2</v>
      </c>
      <c r="E8" s="556">
        <v>3</v>
      </c>
      <c r="F8" s="456">
        <v>4</v>
      </c>
      <c r="G8" s="455">
        <v>5</v>
      </c>
      <c r="H8" s="564">
        <v>6</v>
      </c>
      <c r="I8" s="455">
        <v>7</v>
      </c>
      <c r="J8" s="456">
        <v>8</v>
      </c>
      <c r="K8" s="455">
        <v>9</v>
      </c>
      <c r="L8" s="456">
        <v>10</v>
      </c>
      <c r="M8" s="455">
        <v>11</v>
      </c>
      <c r="N8" s="456">
        <v>12</v>
      </c>
      <c r="O8" s="455">
        <v>13</v>
      </c>
      <c r="P8" s="456">
        <v>14</v>
      </c>
      <c r="Q8" s="455">
        <v>15</v>
      </c>
      <c r="R8" s="564">
        <v>16</v>
      </c>
      <c r="S8" s="455">
        <v>17</v>
      </c>
      <c r="T8" s="456">
        <v>18</v>
      </c>
      <c r="U8" s="455">
        <v>19</v>
      </c>
      <c r="V8" s="456">
        <v>20</v>
      </c>
      <c r="W8" s="455">
        <v>21</v>
      </c>
      <c r="X8" s="457"/>
      <c r="Y8" s="458"/>
      <c r="Z8" s="397"/>
      <c r="AA8" s="460"/>
      <c r="AB8" s="460"/>
      <c r="AC8" s="460"/>
      <c r="AD8" s="460"/>
      <c r="AE8" s="459"/>
      <c r="AF8" s="7"/>
      <c r="AG8" s="7"/>
      <c r="AH8" s="7"/>
    </row>
    <row r="9" spans="1:34" s="468" customFormat="1" ht="17.25" customHeight="1">
      <c r="A9" s="783" t="s">
        <v>216</v>
      </c>
      <c r="B9" s="784"/>
      <c r="C9" s="461">
        <f>C12+C16+C19+C22+C25+C28+C31+C34+C37+C40+C43+C46+C49</f>
        <v>34</v>
      </c>
      <c r="D9" s="461">
        <f aca="true" t="shared" si="0" ref="D9:W10">D12+D16+D19+D22+D25+D28+D31+D34+D37+D40+D43+D46+D49</f>
        <v>1</v>
      </c>
      <c r="E9" s="391">
        <f t="shared" si="0"/>
        <v>33</v>
      </c>
      <c r="F9" s="461">
        <f t="shared" si="0"/>
        <v>0</v>
      </c>
      <c r="G9" s="461">
        <f t="shared" si="0"/>
        <v>33</v>
      </c>
      <c r="H9" s="391">
        <f t="shared" si="0"/>
        <v>33</v>
      </c>
      <c r="I9" s="461">
        <f t="shared" si="0"/>
        <v>6</v>
      </c>
      <c r="J9" s="461">
        <f t="shared" si="0"/>
        <v>0</v>
      </c>
      <c r="K9" s="461">
        <f t="shared" si="0"/>
        <v>0</v>
      </c>
      <c r="L9" s="461">
        <f t="shared" si="0"/>
        <v>2</v>
      </c>
      <c r="M9" s="461">
        <f t="shared" si="0"/>
        <v>2</v>
      </c>
      <c r="N9" s="461">
        <f t="shared" si="0"/>
        <v>0</v>
      </c>
      <c r="O9" s="461">
        <f t="shared" si="0"/>
        <v>2</v>
      </c>
      <c r="P9" s="461">
        <f t="shared" si="0"/>
        <v>21</v>
      </c>
      <c r="Q9" s="461">
        <f t="shared" si="0"/>
        <v>0</v>
      </c>
      <c r="R9" s="391">
        <f t="shared" si="0"/>
        <v>33</v>
      </c>
      <c r="S9" s="461">
        <f t="shared" si="0"/>
        <v>9</v>
      </c>
      <c r="T9" s="461">
        <f t="shared" si="0"/>
        <v>2</v>
      </c>
      <c r="U9" s="461">
        <f t="shared" si="0"/>
        <v>0</v>
      </c>
      <c r="V9" s="461">
        <f t="shared" si="0"/>
        <v>20</v>
      </c>
      <c r="W9" s="461">
        <f t="shared" si="0"/>
        <v>2</v>
      </c>
      <c r="X9" s="462">
        <f>C9-E9-D9</f>
        <v>0</v>
      </c>
      <c r="Y9" s="463">
        <f>E9-H9</f>
        <v>0</v>
      </c>
      <c r="Z9" s="464">
        <f>E9-R9</f>
        <v>0</v>
      </c>
      <c r="AA9" s="559" t="s">
        <v>485</v>
      </c>
      <c r="AB9" s="560">
        <f>R9</f>
        <v>33</v>
      </c>
      <c r="AC9" s="465">
        <f>SUM(R12)</f>
        <v>7</v>
      </c>
      <c r="AD9" s="465">
        <f>R9-R12</f>
        <v>26</v>
      </c>
      <c r="AE9" s="466"/>
      <c r="AF9" s="467"/>
      <c r="AG9" s="467"/>
      <c r="AH9" s="467"/>
    </row>
    <row r="10" spans="1:34" s="468" customFormat="1" ht="17.25" customHeight="1">
      <c r="A10" s="785" t="s">
        <v>217</v>
      </c>
      <c r="B10" s="786"/>
      <c r="C10" s="461">
        <f>C13+C17+C20+C23+C26+C29+C32+C35+C38+C41+C44+C47+C50</f>
        <v>0</v>
      </c>
      <c r="D10" s="461">
        <f t="shared" si="0"/>
        <v>0</v>
      </c>
      <c r="E10" s="391">
        <f t="shared" si="0"/>
        <v>0</v>
      </c>
      <c r="F10" s="461">
        <f t="shared" si="0"/>
        <v>0</v>
      </c>
      <c r="G10" s="461">
        <f t="shared" si="0"/>
        <v>0</v>
      </c>
      <c r="H10" s="391">
        <f t="shared" si="0"/>
        <v>0</v>
      </c>
      <c r="I10" s="461">
        <f t="shared" si="0"/>
        <v>0</v>
      </c>
      <c r="J10" s="461">
        <f t="shared" si="0"/>
        <v>0</v>
      </c>
      <c r="K10" s="461">
        <f t="shared" si="0"/>
        <v>0</v>
      </c>
      <c r="L10" s="461">
        <f t="shared" si="0"/>
        <v>0</v>
      </c>
      <c r="M10" s="461">
        <f t="shared" si="0"/>
        <v>0</v>
      </c>
      <c r="N10" s="461">
        <f t="shared" si="0"/>
        <v>0</v>
      </c>
      <c r="O10" s="461">
        <f t="shared" si="0"/>
        <v>0</v>
      </c>
      <c r="P10" s="461">
        <f t="shared" si="0"/>
        <v>0</v>
      </c>
      <c r="Q10" s="461">
        <f t="shared" si="0"/>
        <v>0</v>
      </c>
      <c r="R10" s="391">
        <f t="shared" si="0"/>
        <v>0</v>
      </c>
      <c r="S10" s="461">
        <f t="shared" si="0"/>
        <v>0</v>
      </c>
      <c r="T10" s="461">
        <f t="shared" si="0"/>
        <v>0</v>
      </c>
      <c r="U10" s="461">
        <f t="shared" si="0"/>
        <v>0</v>
      </c>
      <c r="V10" s="461">
        <f t="shared" si="0"/>
        <v>0</v>
      </c>
      <c r="W10" s="461">
        <f t="shared" si="0"/>
        <v>0</v>
      </c>
      <c r="X10" s="462">
        <f aca="true" t="shared" si="1" ref="X10:X50">C10-E10-D10</f>
        <v>0</v>
      </c>
      <c r="Y10" s="463">
        <f aca="true" t="shared" si="2" ref="Y10:Y50">E10-H10</f>
        <v>0</v>
      </c>
      <c r="Z10" s="464">
        <f aca="true" t="shared" si="3" ref="Z10:Z51">E10-R10</f>
        <v>0</v>
      </c>
      <c r="AA10" s="559" t="s">
        <v>466</v>
      </c>
      <c r="AB10" s="560">
        <f>SUM(S9:V9)</f>
        <v>31</v>
      </c>
      <c r="AC10" s="465">
        <f>SUM(S12:V12)</f>
        <v>6</v>
      </c>
      <c r="AD10" s="465">
        <f>(S9+T9+U9+V9)-(S12+T12+U12+V12)</f>
        <v>25</v>
      </c>
      <c r="AE10" s="466"/>
      <c r="AF10" s="467"/>
      <c r="AG10" s="467"/>
      <c r="AH10" s="467"/>
    </row>
    <row r="11" spans="1:34" s="184" customFormat="1" ht="17.25" customHeight="1">
      <c r="A11" s="561" t="s">
        <v>0</v>
      </c>
      <c r="B11" s="562" t="s">
        <v>218</v>
      </c>
      <c r="C11" s="461">
        <f>SUM(C12:C13)</f>
        <v>7</v>
      </c>
      <c r="D11" s="461">
        <f aca="true" t="shared" si="4" ref="D11:W11">SUM(D12:D13)</f>
        <v>0</v>
      </c>
      <c r="E11" s="391">
        <f t="shared" si="4"/>
        <v>7</v>
      </c>
      <c r="F11" s="461">
        <f t="shared" si="4"/>
        <v>0</v>
      </c>
      <c r="G11" s="461">
        <f t="shared" si="4"/>
        <v>7</v>
      </c>
      <c r="H11" s="391">
        <f t="shared" si="4"/>
        <v>7</v>
      </c>
      <c r="I11" s="461">
        <f t="shared" si="4"/>
        <v>6</v>
      </c>
      <c r="J11" s="461">
        <f t="shared" si="4"/>
        <v>0</v>
      </c>
      <c r="K11" s="461">
        <f t="shared" si="4"/>
        <v>0</v>
      </c>
      <c r="L11" s="461">
        <f t="shared" si="4"/>
        <v>0</v>
      </c>
      <c r="M11" s="461">
        <f t="shared" si="4"/>
        <v>1</v>
      </c>
      <c r="N11" s="461">
        <f t="shared" si="4"/>
        <v>0</v>
      </c>
      <c r="O11" s="461">
        <f t="shared" si="4"/>
        <v>0</v>
      </c>
      <c r="P11" s="461">
        <f t="shared" si="4"/>
        <v>0</v>
      </c>
      <c r="Q11" s="461">
        <f t="shared" si="4"/>
        <v>0</v>
      </c>
      <c r="R11" s="391">
        <f t="shared" si="4"/>
        <v>7</v>
      </c>
      <c r="S11" s="461">
        <f t="shared" si="4"/>
        <v>0</v>
      </c>
      <c r="T11" s="461">
        <f t="shared" si="4"/>
        <v>0</v>
      </c>
      <c r="U11" s="461">
        <f t="shared" si="4"/>
        <v>0</v>
      </c>
      <c r="V11" s="461">
        <f t="shared" si="4"/>
        <v>6</v>
      </c>
      <c r="W11" s="461">
        <f t="shared" si="4"/>
        <v>1</v>
      </c>
      <c r="X11" s="462">
        <f t="shared" si="1"/>
        <v>0</v>
      </c>
      <c r="Y11" s="463">
        <f t="shared" si="2"/>
        <v>0</v>
      </c>
      <c r="Z11" s="464">
        <f t="shared" si="3"/>
        <v>0</v>
      </c>
      <c r="AA11" s="559" t="s">
        <v>486</v>
      </c>
      <c r="AB11" s="559">
        <f>AB10/AB9</f>
        <v>0.9393939393939394</v>
      </c>
      <c r="AC11" s="563">
        <f>AC10/AC9</f>
        <v>0.8571428571428571</v>
      </c>
      <c r="AD11" s="563">
        <f>AD10/AD9</f>
        <v>0.9615384615384616</v>
      </c>
      <c r="AE11" s="475"/>
      <c r="AF11" s="194"/>
      <c r="AG11" s="194"/>
      <c r="AH11" s="194"/>
    </row>
    <row r="12" spans="1:34" s="184" customFormat="1" ht="17.25" customHeight="1">
      <c r="A12" s="469" t="s">
        <v>13</v>
      </c>
      <c r="B12" s="470" t="s">
        <v>219</v>
      </c>
      <c r="C12" s="471">
        <v>7</v>
      </c>
      <c r="D12" s="471"/>
      <c r="E12" s="391">
        <f aca="true" t="shared" si="5" ref="E12:E50">F12+G12</f>
        <v>7</v>
      </c>
      <c r="F12" s="471"/>
      <c r="G12" s="472">
        <v>7</v>
      </c>
      <c r="H12" s="391">
        <f aca="true" t="shared" si="6" ref="H12:H50">SUM(I12:P12)</f>
        <v>7</v>
      </c>
      <c r="I12" s="471">
        <v>6</v>
      </c>
      <c r="J12" s="471"/>
      <c r="K12" s="471"/>
      <c r="L12" s="473"/>
      <c r="M12" s="473">
        <v>1</v>
      </c>
      <c r="N12" s="471"/>
      <c r="O12" s="473"/>
      <c r="P12" s="473"/>
      <c r="Q12" s="474"/>
      <c r="R12" s="565">
        <f>SUM(S12:W12)</f>
        <v>7</v>
      </c>
      <c r="S12" s="473"/>
      <c r="T12" s="473"/>
      <c r="U12" s="473"/>
      <c r="V12" s="473">
        <v>6</v>
      </c>
      <c r="W12" s="473">
        <v>1</v>
      </c>
      <c r="X12" s="462">
        <f t="shared" si="1"/>
        <v>0</v>
      </c>
      <c r="Y12" s="463">
        <f t="shared" si="2"/>
        <v>0</v>
      </c>
      <c r="Z12" s="464">
        <f t="shared" si="3"/>
        <v>0</v>
      </c>
      <c r="AA12" s="475"/>
      <c r="AB12" s="475"/>
      <c r="AC12" s="475"/>
      <c r="AD12" s="475"/>
      <c r="AE12" s="475"/>
      <c r="AF12" s="194"/>
      <c r="AG12" s="194"/>
      <c r="AH12" s="194"/>
    </row>
    <row r="13" spans="1:34" s="184" customFormat="1" ht="17.25" customHeight="1">
      <c r="A13" s="469" t="s">
        <v>14</v>
      </c>
      <c r="B13" s="470" t="s">
        <v>220</v>
      </c>
      <c r="C13" s="471"/>
      <c r="D13" s="471"/>
      <c r="E13" s="391">
        <f t="shared" si="5"/>
        <v>0</v>
      </c>
      <c r="F13" s="471"/>
      <c r="G13" s="472"/>
      <c r="H13" s="391">
        <f t="shared" si="6"/>
        <v>0</v>
      </c>
      <c r="I13" s="471"/>
      <c r="J13" s="471"/>
      <c r="K13" s="471"/>
      <c r="L13" s="473"/>
      <c r="M13" s="473"/>
      <c r="N13" s="471"/>
      <c r="O13" s="473"/>
      <c r="P13" s="473"/>
      <c r="Q13" s="474"/>
      <c r="R13" s="565">
        <f>SUM(S13:W13)</f>
        <v>0</v>
      </c>
      <c r="S13" s="473"/>
      <c r="T13" s="473"/>
      <c r="U13" s="473"/>
      <c r="V13" s="473"/>
      <c r="W13" s="473"/>
      <c r="X13" s="462">
        <f t="shared" si="1"/>
        <v>0</v>
      </c>
      <c r="Y13" s="463">
        <f t="shared" si="2"/>
        <v>0</v>
      </c>
      <c r="Z13" s="464">
        <f t="shared" si="3"/>
        <v>0</v>
      </c>
      <c r="AA13" s="475"/>
      <c r="AB13" s="475"/>
      <c r="AC13" s="475"/>
      <c r="AD13" s="475"/>
      <c r="AE13" s="475"/>
      <c r="AF13" s="194"/>
      <c r="AG13" s="194"/>
      <c r="AH13" s="194"/>
    </row>
    <row r="14" spans="1:34" s="184" customFormat="1" ht="17.25" customHeight="1">
      <c r="A14" s="469" t="s">
        <v>1</v>
      </c>
      <c r="B14" s="562" t="s">
        <v>8</v>
      </c>
      <c r="C14" s="482"/>
      <c r="D14" s="482"/>
      <c r="E14" s="391">
        <f t="shared" si="5"/>
        <v>0</v>
      </c>
      <c r="F14" s="482"/>
      <c r="G14" s="483"/>
      <c r="H14" s="391">
        <f t="shared" si="6"/>
        <v>0</v>
      </c>
      <c r="I14" s="482"/>
      <c r="J14" s="482"/>
      <c r="K14" s="482"/>
      <c r="L14" s="483"/>
      <c r="M14" s="483"/>
      <c r="N14" s="482"/>
      <c r="O14" s="483"/>
      <c r="P14" s="483"/>
      <c r="Q14" s="474"/>
      <c r="R14" s="565">
        <f>SUM(S14:W14)</f>
        <v>0</v>
      </c>
      <c r="S14" s="483"/>
      <c r="T14" s="483"/>
      <c r="U14" s="483"/>
      <c r="V14" s="483"/>
      <c r="W14" s="483"/>
      <c r="X14" s="462">
        <f t="shared" si="1"/>
        <v>0</v>
      </c>
      <c r="Y14" s="463">
        <f t="shared" si="2"/>
        <v>0</v>
      </c>
      <c r="Z14" s="464">
        <f t="shared" si="3"/>
        <v>0</v>
      </c>
      <c r="AA14" s="475"/>
      <c r="AB14" s="475"/>
      <c r="AC14" s="475"/>
      <c r="AD14" s="475"/>
      <c r="AE14" s="475"/>
      <c r="AF14" s="194"/>
      <c r="AG14" s="194"/>
      <c r="AH14" s="194"/>
    </row>
    <row r="15" spans="1:34" s="184" customFormat="1" ht="17.25" customHeight="1">
      <c r="A15" s="469" t="s">
        <v>13</v>
      </c>
      <c r="B15" s="562" t="s">
        <v>346</v>
      </c>
      <c r="C15" s="461">
        <f aca="true" t="shared" si="7" ref="C15:W15">SUM(C16:C17)</f>
        <v>1</v>
      </c>
      <c r="D15" s="461">
        <f t="shared" si="7"/>
        <v>0</v>
      </c>
      <c r="E15" s="391">
        <f t="shared" si="7"/>
        <v>1</v>
      </c>
      <c r="F15" s="461">
        <f t="shared" si="7"/>
        <v>0</v>
      </c>
      <c r="G15" s="461">
        <f t="shared" si="7"/>
        <v>1</v>
      </c>
      <c r="H15" s="391">
        <f t="shared" si="7"/>
        <v>1</v>
      </c>
      <c r="I15" s="461">
        <f t="shared" si="7"/>
        <v>0</v>
      </c>
      <c r="J15" s="461">
        <f t="shared" si="7"/>
        <v>0</v>
      </c>
      <c r="K15" s="461">
        <f t="shared" si="7"/>
        <v>0</v>
      </c>
      <c r="L15" s="461">
        <f t="shared" si="7"/>
        <v>0</v>
      </c>
      <c r="M15" s="461">
        <f t="shared" si="7"/>
        <v>0</v>
      </c>
      <c r="N15" s="461">
        <f t="shared" si="7"/>
        <v>0</v>
      </c>
      <c r="O15" s="461">
        <f t="shared" si="7"/>
        <v>0</v>
      </c>
      <c r="P15" s="461">
        <f t="shared" si="7"/>
        <v>1</v>
      </c>
      <c r="Q15" s="461">
        <f t="shared" si="7"/>
        <v>0</v>
      </c>
      <c r="R15" s="391">
        <f t="shared" si="7"/>
        <v>1</v>
      </c>
      <c r="S15" s="461">
        <f t="shared" si="7"/>
        <v>1</v>
      </c>
      <c r="T15" s="461">
        <f t="shared" si="7"/>
        <v>0</v>
      </c>
      <c r="U15" s="461">
        <f t="shared" si="7"/>
        <v>0</v>
      </c>
      <c r="V15" s="461">
        <f t="shared" si="7"/>
        <v>0</v>
      </c>
      <c r="W15" s="461">
        <f t="shared" si="7"/>
        <v>0</v>
      </c>
      <c r="X15" s="462">
        <f t="shared" si="1"/>
        <v>0</v>
      </c>
      <c r="Y15" s="463">
        <f t="shared" si="2"/>
        <v>0</v>
      </c>
      <c r="Z15" s="464">
        <f t="shared" si="3"/>
        <v>0</v>
      </c>
      <c r="AA15" s="475"/>
      <c r="AB15" s="475"/>
      <c r="AC15" s="475"/>
      <c r="AD15" s="475"/>
      <c r="AE15" s="475"/>
      <c r="AF15" s="194"/>
      <c r="AG15" s="194"/>
      <c r="AH15" s="194"/>
    </row>
    <row r="16" spans="1:34" s="184" customFormat="1" ht="17.25" customHeight="1">
      <c r="A16" s="481" t="s">
        <v>15</v>
      </c>
      <c r="B16" s="470" t="s">
        <v>219</v>
      </c>
      <c r="C16" s="482">
        <v>1</v>
      </c>
      <c r="D16" s="482"/>
      <c r="E16" s="391">
        <f t="shared" si="5"/>
        <v>1</v>
      </c>
      <c r="F16" s="482"/>
      <c r="G16" s="483">
        <v>1</v>
      </c>
      <c r="H16" s="391">
        <f t="shared" si="6"/>
        <v>1</v>
      </c>
      <c r="I16" s="482"/>
      <c r="J16" s="482"/>
      <c r="K16" s="482"/>
      <c r="L16" s="483"/>
      <c r="M16" s="483"/>
      <c r="N16" s="482"/>
      <c r="O16" s="483"/>
      <c r="P16" s="483">
        <v>1</v>
      </c>
      <c r="Q16" s="474"/>
      <c r="R16" s="565">
        <f>SUM(S16:W16)</f>
        <v>1</v>
      </c>
      <c r="S16" s="483">
        <v>1</v>
      </c>
      <c r="T16" s="483"/>
      <c r="U16" s="483"/>
      <c r="V16" s="483"/>
      <c r="W16" s="483"/>
      <c r="X16" s="462">
        <f t="shared" si="1"/>
        <v>0</v>
      </c>
      <c r="Y16" s="463">
        <f t="shared" si="2"/>
        <v>0</v>
      </c>
      <c r="Z16" s="464">
        <f t="shared" si="3"/>
        <v>0</v>
      </c>
      <c r="AA16" s="475"/>
      <c r="AB16" s="475"/>
      <c r="AC16" s="475"/>
      <c r="AD16" s="475"/>
      <c r="AE16" s="475"/>
      <c r="AF16" s="194"/>
      <c r="AG16" s="194"/>
      <c r="AH16" s="194"/>
    </row>
    <row r="17" spans="1:34" s="182" customFormat="1" ht="17.25" customHeight="1">
      <c r="A17" s="481" t="s">
        <v>16</v>
      </c>
      <c r="B17" s="470" t="s">
        <v>220</v>
      </c>
      <c r="C17" s="482"/>
      <c r="D17" s="482"/>
      <c r="E17" s="391">
        <f t="shared" si="5"/>
        <v>0</v>
      </c>
      <c r="F17" s="482"/>
      <c r="G17" s="483"/>
      <c r="H17" s="391">
        <f t="shared" si="6"/>
        <v>0</v>
      </c>
      <c r="I17" s="482"/>
      <c r="J17" s="482"/>
      <c r="K17" s="482"/>
      <c r="L17" s="483"/>
      <c r="M17" s="483"/>
      <c r="N17" s="482"/>
      <c r="O17" s="483"/>
      <c r="P17" s="483"/>
      <c r="Q17" s="474"/>
      <c r="R17" s="565">
        <f>SUM(S17:W17)</f>
        <v>0</v>
      </c>
      <c r="S17" s="483"/>
      <c r="T17" s="483"/>
      <c r="U17" s="483"/>
      <c r="V17" s="483"/>
      <c r="W17" s="483"/>
      <c r="X17" s="462">
        <f t="shared" si="1"/>
        <v>0</v>
      </c>
      <c r="Y17" s="463">
        <f t="shared" si="2"/>
        <v>0</v>
      </c>
      <c r="Z17" s="464">
        <f t="shared" si="3"/>
        <v>0</v>
      </c>
      <c r="AA17" s="484"/>
      <c r="AB17" s="484"/>
      <c r="AC17" s="484"/>
      <c r="AD17" s="484"/>
      <c r="AE17" s="484"/>
      <c r="AF17" s="485"/>
      <c r="AG17" s="485"/>
      <c r="AH17" s="485"/>
    </row>
    <row r="18" spans="1:34" s="184" customFormat="1" ht="17.25" customHeight="1">
      <c r="A18" s="561" t="s">
        <v>14</v>
      </c>
      <c r="B18" s="562" t="s">
        <v>347</v>
      </c>
      <c r="C18" s="461">
        <f aca="true" t="shared" si="8" ref="C18:W18">SUM(C19:C20)</f>
        <v>1</v>
      </c>
      <c r="D18" s="461">
        <f t="shared" si="8"/>
        <v>0</v>
      </c>
      <c r="E18" s="391">
        <f t="shared" si="8"/>
        <v>1</v>
      </c>
      <c r="F18" s="461">
        <f t="shared" si="8"/>
        <v>0</v>
      </c>
      <c r="G18" s="461">
        <f t="shared" si="8"/>
        <v>1</v>
      </c>
      <c r="H18" s="391">
        <f t="shared" si="8"/>
        <v>1</v>
      </c>
      <c r="I18" s="461">
        <f t="shared" si="8"/>
        <v>0</v>
      </c>
      <c r="J18" s="461">
        <f t="shared" si="8"/>
        <v>0</v>
      </c>
      <c r="K18" s="461">
        <f t="shared" si="8"/>
        <v>0</v>
      </c>
      <c r="L18" s="461">
        <f t="shared" si="8"/>
        <v>0</v>
      </c>
      <c r="M18" s="461">
        <f t="shared" si="8"/>
        <v>0</v>
      </c>
      <c r="N18" s="461">
        <f t="shared" si="8"/>
        <v>0</v>
      </c>
      <c r="O18" s="461">
        <f t="shared" si="8"/>
        <v>0</v>
      </c>
      <c r="P18" s="461">
        <f t="shared" si="8"/>
        <v>1</v>
      </c>
      <c r="Q18" s="461">
        <f t="shared" si="8"/>
        <v>0</v>
      </c>
      <c r="R18" s="391">
        <f t="shared" si="8"/>
        <v>1</v>
      </c>
      <c r="S18" s="461">
        <f t="shared" si="8"/>
        <v>1</v>
      </c>
      <c r="T18" s="461">
        <f t="shared" si="8"/>
        <v>0</v>
      </c>
      <c r="U18" s="461">
        <f t="shared" si="8"/>
        <v>0</v>
      </c>
      <c r="V18" s="461">
        <f t="shared" si="8"/>
        <v>0</v>
      </c>
      <c r="W18" s="461">
        <f t="shared" si="8"/>
        <v>0</v>
      </c>
      <c r="X18" s="462">
        <f t="shared" si="1"/>
        <v>0</v>
      </c>
      <c r="Y18" s="463">
        <f t="shared" si="2"/>
        <v>0</v>
      </c>
      <c r="Z18" s="464">
        <f t="shared" si="3"/>
        <v>0</v>
      </c>
      <c r="AA18" s="475"/>
      <c r="AB18" s="475"/>
      <c r="AC18" s="475"/>
      <c r="AD18" s="475"/>
      <c r="AE18" s="475"/>
      <c r="AF18" s="194"/>
      <c r="AG18" s="194"/>
      <c r="AH18" s="194"/>
    </row>
    <row r="19" spans="1:34" s="184" customFormat="1" ht="17.25" customHeight="1">
      <c r="A19" s="486" t="s">
        <v>17</v>
      </c>
      <c r="B19" s="470" t="s">
        <v>219</v>
      </c>
      <c r="C19" s="482">
        <v>1</v>
      </c>
      <c r="D19" s="482"/>
      <c r="E19" s="391">
        <v>1</v>
      </c>
      <c r="F19" s="482"/>
      <c r="G19" s="483">
        <v>1</v>
      </c>
      <c r="H19" s="391">
        <f t="shared" si="6"/>
        <v>1</v>
      </c>
      <c r="I19" s="482"/>
      <c r="J19" s="482"/>
      <c r="K19" s="482"/>
      <c r="L19" s="483"/>
      <c r="M19" s="483"/>
      <c r="N19" s="482"/>
      <c r="O19" s="483"/>
      <c r="P19" s="483">
        <v>1</v>
      </c>
      <c r="Q19" s="474"/>
      <c r="R19" s="566">
        <f>SUM(S19:W19)</f>
        <v>1</v>
      </c>
      <c r="S19" s="483">
        <v>1</v>
      </c>
      <c r="T19" s="483"/>
      <c r="U19" s="483"/>
      <c r="V19" s="483"/>
      <c r="W19" s="483"/>
      <c r="X19" s="462">
        <f t="shared" si="1"/>
        <v>0</v>
      </c>
      <c r="Y19" s="463">
        <f t="shared" si="2"/>
        <v>0</v>
      </c>
      <c r="Z19" s="464">
        <f t="shared" si="3"/>
        <v>0</v>
      </c>
      <c r="AA19" s="475"/>
      <c r="AB19" s="475"/>
      <c r="AC19" s="475"/>
      <c r="AD19" s="475"/>
      <c r="AE19" s="475"/>
      <c r="AF19" s="194"/>
      <c r="AG19" s="194"/>
      <c r="AH19" s="194"/>
    </row>
    <row r="20" spans="1:31" s="182" customFormat="1" ht="17.25" customHeight="1">
      <c r="A20" s="486" t="s">
        <v>18</v>
      </c>
      <c r="B20" s="470" t="s">
        <v>220</v>
      </c>
      <c r="C20" s="482"/>
      <c r="D20" s="482"/>
      <c r="E20" s="391">
        <f t="shared" si="5"/>
        <v>0</v>
      </c>
      <c r="F20" s="482"/>
      <c r="G20" s="483"/>
      <c r="H20" s="391">
        <f t="shared" si="6"/>
        <v>0</v>
      </c>
      <c r="I20" s="482"/>
      <c r="J20" s="482"/>
      <c r="K20" s="482"/>
      <c r="L20" s="483"/>
      <c r="M20" s="483"/>
      <c r="N20" s="482"/>
      <c r="O20" s="483"/>
      <c r="P20" s="483"/>
      <c r="Q20" s="474"/>
      <c r="R20" s="566">
        <f>SUM(S20:W20)</f>
        <v>0</v>
      </c>
      <c r="S20" s="483"/>
      <c r="T20" s="483"/>
      <c r="U20" s="483"/>
      <c r="V20" s="483"/>
      <c r="W20" s="483"/>
      <c r="X20" s="462">
        <f t="shared" si="1"/>
        <v>0</v>
      </c>
      <c r="Y20" s="463">
        <f t="shared" si="2"/>
        <v>0</v>
      </c>
      <c r="Z20" s="464">
        <f t="shared" si="3"/>
        <v>0</v>
      </c>
      <c r="AA20" s="487"/>
      <c r="AB20" s="487"/>
      <c r="AC20" s="487"/>
      <c r="AD20" s="487"/>
      <c r="AE20" s="487"/>
    </row>
    <row r="21" spans="1:34" s="184" customFormat="1" ht="17.25" customHeight="1">
      <c r="A21" s="469" t="s">
        <v>19</v>
      </c>
      <c r="B21" s="562" t="s">
        <v>349</v>
      </c>
      <c r="C21" s="461">
        <f aca="true" t="shared" si="9" ref="C21:W21">SUM(C22:C23)</f>
        <v>6</v>
      </c>
      <c r="D21" s="461">
        <f t="shared" si="9"/>
        <v>1</v>
      </c>
      <c r="E21" s="391">
        <f t="shared" si="9"/>
        <v>5</v>
      </c>
      <c r="F21" s="461">
        <f t="shared" si="9"/>
        <v>0</v>
      </c>
      <c r="G21" s="461">
        <f t="shared" si="9"/>
        <v>5</v>
      </c>
      <c r="H21" s="391">
        <f t="shared" si="9"/>
        <v>5</v>
      </c>
      <c r="I21" s="461">
        <f t="shared" si="9"/>
        <v>0</v>
      </c>
      <c r="J21" s="461">
        <f t="shared" si="9"/>
        <v>0</v>
      </c>
      <c r="K21" s="461">
        <f t="shared" si="9"/>
        <v>0</v>
      </c>
      <c r="L21" s="461">
        <f t="shared" si="9"/>
        <v>0</v>
      </c>
      <c r="M21" s="461">
        <f t="shared" si="9"/>
        <v>0</v>
      </c>
      <c r="N21" s="461">
        <f t="shared" si="9"/>
        <v>0</v>
      </c>
      <c r="O21" s="461">
        <f t="shared" si="9"/>
        <v>0</v>
      </c>
      <c r="P21" s="461">
        <f t="shared" si="9"/>
        <v>5</v>
      </c>
      <c r="Q21" s="461">
        <f t="shared" si="9"/>
        <v>0</v>
      </c>
      <c r="R21" s="391">
        <f t="shared" si="9"/>
        <v>5</v>
      </c>
      <c r="S21" s="461">
        <f t="shared" si="9"/>
        <v>5</v>
      </c>
      <c r="T21" s="461">
        <f t="shared" si="9"/>
        <v>0</v>
      </c>
      <c r="U21" s="461">
        <f t="shared" si="9"/>
        <v>0</v>
      </c>
      <c r="V21" s="461">
        <f t="shared" si="9"/>
        <v>0</v>
      </c>
      <c r="W21" s="461">
        <f t="shared" si="9"/>
        <v>0</v>
      </c>
      <c r="X21" s="462">
        <f t="shared" si="1"/>
        <v>0</v>
      </c>
      <c r="Y21" s="463">
        <f t="shared" si="2"/>
        <v>0</v>
      </c>
      <c r="Z21" s="464">
        <f t="shared" si="3"/>
        <v>0</v>
      </c>
      <c r="AA21" s="475"/>
      <c r="AB21" s="475"/>
      <c r="AC21" s="475"/>
      <c r="AD21" s="475"/>
      <c r="AE21" s="475"/>
      <c r="AF21" s="194"/>
      <c r="AG21" s="194"/>
      <c r="AH21" s="194"/>
    </row>
    <row r="22" spans="1:34" s="184" customFormat="1" ht="17.25" customHeight="1">
      <c r="A22" s="469" t="s">
        <v>47</v>
      </c>
      <c r="B22" s="470" t="s">
        <v>219</v>
      </c>
      <c r="C22" s="482">
        <v>6</v>
      </c>
      <c r="D22" s="482">
        <v>1</v>
      </c>
      <c r="E22" s="391">
        <f t="shared" si="5"/>
        <v>5</v>
      </c>
      <c r="F22" s="482"/>
      <c r="G22" s="483">
        <v>5</v>
      </c>
      <c r="H22" s="391">
        <f t="shared" si="6"/>
        <v>5</v>
      </c>
      <c r="I22" s="482"/>
      <c r="J22" s="482"/>
      <c r="K22" s="482"/>
      <c r="L22" s="483"/>
      <c r="M22" s="483"/>
      <c r="N22" s="482"/>
      <c r="O22" s="483"/>
      <c r="P22" s="483">
        <v>5</v>
      </c>
      <c r="Q22" s="474"/>
      <c r="R22" s="566">
        <f>SUM(S22:W22)</f>
        <v>5</v>
      </c>
      <c r="S22" s="483">
        <v>5</v>
      </c>
      <c r="T22" s="483"/>
      <c r="U22" s="483"/>
      <c r="V22" s="483"/>
      <c r="W22" s="483"/>
      <c r="X22" s="462">
        <f t="shared" si="1"/>
        <v>0</v>
      </c>
      <c r="Y22" s="463">
        <f t="shared" si="2"/>
        <v>0</v>
      </c>
      <c r="Z22" s="464">
        <f t="shared" si="3"/>
        <v>0</v>
      </c>
      <c r="AA22" s="475"/>
      <c r="AB22" s="475"/>
      <c r="AC22" s="475"/>
      <c r="AD22" s="475"/>
      <c r="AE22" s="475"/>
      <c r="AF22" s="194"/>
      <c r="AG22" s="194"/>
      <c r="AH22" s="194"/>
    </row>
    <row r="23" spans="1:34" s="182" customFormat="1" ht="17.25" customHeight="1">
      <c r="A23" s="469" t="s">
        <v>48</v>
      </c>
      <c r="B23" s="470" t="s">
        <v>220</v>
      </c>
      <c r="C23" s="482"/>
      <c r="D23" s="482"/>
      <c r="E23" s="391">
        <f t="shared" si="5"/>
        <v>0</v>
      </c>
      <c r="F23" s="482"/>
      <c r="G23" s="483"/>
      <c r="H23" s="391">
        <f t="shared" si="6"/>
        <v>0</v>
      </c>
      <c r="I23" s="482"/>
      <c r="J23" s="482"/>
      <c r="K23" s="482"/>
      <c r="L23" s="483"/>
      <c r="M23" s="483"/>
      <c r="N23" s="482"/>
      <c r="O23" s="483"/>
      <c r="P23" s="483"/>
      <c r="Q23" s="474"/>
      <c r="R23" s="566">
        <f>SUM(S23:W23)</f>
        <v>0</v>
      </c>
      <c r="S23" s="483"/>
      <c r="T23" s="483"/>
      <c r="U23" s="483"/>
      <c r="V23" s="483"/>
      <c r="W23" s="483"/>
      <c r="X23" s="462">
        <f t="shared" si="1"/>
        <v>0</v>
      </c>
      <c r="Y23" s="463">
        <f t="shared" si="2"/>
        <v>0</v>
      </c>
      <c r="Z23" s="464">
        <f t="shared" si="3"/>
        <v>0</v>
      </c>
      <c r="AA23" s="484"/>
      <c r="AB23" s="484"/>
      <c r="AC23" s="484"/>
      <c r="AD23" s="484"/>
      <c r="AE23" s="484"/>
      <c r="AF23" s="485"/>
      <c r="AG23" s="485"/>
      <c r="AH23" s="485"/>
    </row>
    <row r="24" spans="1:34" s="184" customFormat="1" ht="17.25" customHeight="1">
      <c r="A24" s="561" t="s">
        <v>22</v>
      </c>
      <c r="B24" s="562" t="s">
        <v>351</v>
      </c>
      <c r="C24" s="461">
        <f aca="true" t="shared" si="10" ref="C24:W24">SUM(C25:C26)</f>
        <v>3</v>
      </c>
      <c r="D24" s="461">
        <f t="shared" si="10"/>
        <v>0</v>
      </c>
      <c r="E24" s="391">
        <f t="shared" si="10"/>
        <v>3</v>
      </c>
      <c r="F24" s="461">
        <f t="shared" si="10"/>
        <v>0</v>
      </c>
      <c r="G24" s="461">
        <f t="shared" si="10"/>
        <v>3</v>
      </c>
      <c r="H24" s="391">
        <f t="shared" si="10"/>
        <v>3</v>
      </c>
      <c r="I24" s="461">
        <f t="shared" si="10"/>
        <v>0</v>
      </c>
      <c r="J24" s="461">
        <f t="shared" si="10"/>
        <v>0</v>
      </c>
      <c r="K24" s="461">
        <f t="shared" si="10"/>
        <v>0</v>
      </c>
      <c r="L24" s="461">
        <f t="shared" si="10"/>
        <v>0</v>
      </c>
      <c r="M24" s="461">
        <f t="shared" si="10"/>
        <v>0</v>
      </c>
      <c r="N24" s="461">
        <f t="shared" si="10"/>
        <v>0</v>
      </c>
      <c r="O24" s="461">
        <f t="shared" si="10"/>
        <v>0</v>
      </c>
      <c r="P24" s="461">
        <f t="shared" si="10"/>
        <v>3</v>
      </c>
      <c r="Q24" s="461">
        <f t="shared" si="10"/>
        <v>0</v>
      </c>
      <c r="R24" s="391">
        <f t="shared" si="10"/>
        <v>3</v>
      </c>
      <c r="S24" s="461">
        <f t="shared" si="10"/>
        <v>0</v>
      </c>
      <c r="T24" s="461">
        <f t="shared" si="10"/>
        <v>1</v>
      </c>
      <c r="U24" s="461">
        <f t="shared" si="10"/>
        <v>0</v>
      </c>
      <c r="V24" s="461">
        <f t="shared" si="10"/>
        <v>2</v>
      </c>
      <c r="W24" s="461">
        <f t="shared" si="10"/>
        <v>0</v>
      </c>
      <c r="X24" s="462">
        <f t="shared" si="1"/>
        <v>0</v>
      </c>
      <c r="Y24" s="463">
        <f t="shared" si="2"/>
        <v>0</v>
      </c>
      <c r="Z24" s="464">
        <f t="shared" si="3"/>
        <v>0</v>
      </c>
      <c r="AA24" s="475"/>
      <c r="AB24" s="475"/>
      <c r="AC24" s="475"/>
      <c r="AD24" s="475"/>
      <c r="AE24" s="475"/>
      <c r="AF24" s="194"/>
      <c r="AG24" s="194"/>
      <c r="AH24" s="194"/>
    </row>
    <row r="25" spans="1:34" s="184" customFormat="1" ht="17.25" customHeight="1">
      <c r="A25" s="486" t="s">
        <v>49</v>
      </c>
      <c r="B25" s="470" t="s">
        <v>219</v>
      </c>
      <c r="C25" s="482">
        <v>3</v>
      </c>
      <c r="D25" s="482"/>
      <c r="E25" s="391">
        <f t="shared" si="5"/>
        <v>3</v>
      </c>
      <c r="F25" s="482"/>
      <c r="G25" s="483">
        <v>3</v>
      </c>
      <c r="H25" s="391">
        <f t="shared" si="6"/>
        <v>3</v>
      </c>
      <c r="I25" s="482"/>
      <c r="J25" s="482"/>
      <c r="K25" s="482"/>
      <c r="L25" s="483">
        <v>0</v>
      </c>
      <c r="M25" s="483"/>
      <c r="N25" s="482"/>
      <c r="O25" s="483"/>
      <c r="P25" s="483">
        <v>3</v>
      </c>
      <c r="Q25" s="474"/>
      <c r="R25" s="566">
        <f>SUM(S25:W25)</f>
        <v>3</v>
      </c>
      <c r="S25" s="483"/>
      <c r="T25" s="483">
        <v>1</v>
      </c>
      <c r="U25" s="483"/>
      <c r="V25" s="483">
        <v>2</v>
      </c>
      <c r="W25" s="483"/>
      <c r="X25" s="462">
        <f t="shared" si="1"/>
        <v>0</v>
      </c>
      <c r="Y25" s="463">
        <f t="shared" si="2"/>
        <v>0</v>
      </c>
      <c r="Z25" s="464">
        <f t="shared" si="3"/>
        <v>0</v>
      </c>
      <c r="AA25" s="475"/>
      <c r="AB25" s="475"/>
      <c r="AC25" s="475"/>
      <c r="AD25" s="475"/>
      <c r="AE25" s="475"/>
      <c r="AF25" s="194"/>
      <c r="AG25" s="194"/>
      <c r="AH25" s="194"/>
    </row>
    <row r="26" spans="1:31" s="182" customFormat="1" ht="17.25" customHeight="1">
      <c r="A26" s="486" t="s">
        <v>50</v>
      </c>
      <c r="B26" s="470" t="s">
        <v>220</v>
      </c>
      <c r="C26" s="482"/>
      <c r="D26" s="482"/>
      <c r="E26" s="391">
        <f t="shared" si="5"/>
        <v>0</v>
      </c>
      <c r="F26" s="482"/>
      <c r="G26" s="483"/>
      <c r="H26" s="391">
        <f t="shared" si="6"/>
        <v>0</v>
      </c>
      <c r="I26" s="482"/>
      <c r="J26" s="482"/>
      <c r="K26" s="482"/>
      <c r="L26" s="483"/>
      <c r="M26" s="483"/>
      <c r="N26" s="482"/>
      <c r="O26" s="483"/>
      <c r="P26" s="483"/>
      <c r="Q26" s="474"/>
      <c r="R26" s="566">
        <f>SUM(S26:W26)</f>
        <v>0</v>
      </c>
      <c r="S26" s="483"/>
      <c r="T26" s="483"/>
      <c r="U26" s="483"/>
      <c r="V26" s="483"/>
      <c r="W26" s="483"/>
      <c r="X26" s="462">
        <f t="shared" si="1"/>
        <v>0</v>
      </c>
      <c r="Y26" s="463">
        <f t="shared" si="2"/>
        <v>0</v>
      </c>
      <c r="Z26" s="464">
        <f t="shared" si="3"/>
        <v>0</v>
      </c>
      <c r="AA26" s="487"/>
      <c r="AB26" s="487"/>
      <c r="AC26" s="487"/>
      <c r="AD26" s="487"/>
      <c r="AE26" s="487"/>
    </row>
    <row r="27" spans="1:34" s="184" customFormat="1" ht="17.25" customHeight="1">
      <c r="A27" s="469" t="s">
        <v>23</v>
      </c>
      <c r="B27" s="562" t="s">
        <v>353</v>
      </c>
      <c r="C27" s="461">
        <f aca="true" t="shared" si="11" ref="C27:W27">SUM(C28:C29)</f>
        <v>0</v>
      </c>
      <c r="D27" s="461">
        <f t="shared" si="11"/>
        <v>0</v>
      </c>
      <c r="E27" s="391">
        <f t="shared" si="11"/>
        <v>0</v>
      </c>
      <c r="F27" s="461">
        <f t="shared" si="11"/>
        <v>0</v>
      </c>
      <c r="G27" s="461">
        <f t="shared" si="11"/>
        <v>0</v>
      </c>
      <c r="H27" s="391">
        <f t="shared" si="11"/>
        <v>0</v>
      </c>
      <c r="I27" s="461">
        <f t="shared" si="11"/>
        <v>0</v>
      </c>
      <c r="J27" s="461">
        <f t="shared" si="11"/>
        <v>0</v>
      </c>
      <c r="K27" s="461">
        <f t="shared" si="11"/>
        <v>0</v>
      </c>
      <c r="L27" s="461">
        <f t="shared" si="11"/>
        <v>0</v>
      </c>
      <c r="M27" s="461">
        <f t="shared" si="11"/>
        <v>0</v>
      </c>
      <c r="N27" s="461">
        <f t="shared" si="11"/>
        <v>0</v>
      </c>
      <c r="O27" s="461">
        <f t="shared" si="11"/>
        <v>0</v>
      </c>
      <c r="P27" s="461">
        <f t="shared" si="11"/>
        <v>0</v>
      </c>
      <c r="Q27" s="461">
        <f t="shared" si="11"/>
        <v>0</v>
      </c>
      <c r="R27" s="391">
        <f t="shared" si="11"/>
        <v>0</v>
      </c>
      <c r="S27" s="461">
        <f t="shared" si="11"/>
        <v>0</v>
      </c>
      <c r="T27" s="461">
        <f t="shared" si="11"/>
        <v>0</v>
      </c>
      <c r="U27" s="461">
        <f t="shared" si="11"/>
        <v>0</v>
      </c>
      <c r="V27" s="461">
        <f t="shared" si="11"/>
        <v>0</v>
      </c>
      <c r="W27" s="461">
        <f t="shared" si="11"/>
        <v>0</v>
      </c>
      <c r="X27" s="462">
        <f t="shared" si="1"/>
        <v>0</v>
      </c>
      <c r="Y27" s="463">
        <f t="shared" si="2"/>
        <v>0</v>
      </c>
      <c r="Z27" s="464">
        <f t="shared" si="3"/>
        <v>0</v>
      </c>
      <c r="AA27" s="475"/>
      <c r="AB27" s="475"/>
      <c r="AC27" s="475"/>
      <c r="AD27" s="475"/>
      <c r="AE27" s="475"/>
      <c r="AF27" s="194"/>
      <c r="AG27" s="194"/>
      <c r="AH27" s="194"/>
    </row>
    <row r="28" spans="1:34" s="184" customFormat="1" ht="17.25" customHeight="1">
      <c r="A28" s="469" t="s">
        <v>76</v>
      </c>
      <c r="B28" s="470" t="s">
        <v>219</v>
      </c>
      <c r="C28" s="482"/>
      <c r="D28" s="482"/>
      <c r="E28" s="391">
        <f t="shared" si="5"/>
        <v>0</v>
      </c>
      <c r="F28" s="482"/>
      <c r="G28" s="483"/>
      <c r="H28" s="391">
        <f t="shared" si="6"/>
        <v>0</v>
      </c>
      <c r="I28" s="482"/>
      <c r="J28" s="482"/>
      <c r="K28" s="482"/>
      <c r="L28" s="483"/>
      <c r="M28" s="483"/>
      <c r="N28" s="482"/>
      <c r="O28" s="483"/>
      <c r="P28" s="483"/>
      <c r="Q28" s="474"/>
      <c r="R28" s="566">
        <f>SUM(S28:W28)</f>
        <v>0</v>
      </c>
      <c r="S28" s="483"/>
      <c r="T28" s="483"/>
      <c r="U28" s="483"/>
      <c r="V28" s="483"/>
      <c r="W28" s="483"/>
      <c r="X28" s="462">
        <f t="shared" si="1"/>
        <v>0</v>
      </c>
      <c r="Y28" s="463">
        <f t="shared" si="2"/>
        <v>0</v>
      </c>
      <c r="Z28" s="464">
        <f t="shared" si="3"/>
        <v>0</v>
      </c>
      <c r="AA28" s="475"/>
      <c r="AB28" s="475"/>
      <c r="AC28" s="475"/>
      <c r="AD28" s="475"/>
      <c r="AE28" s="475"/>
      <c r="AF28" s="194"/>
      <c r="AG28" s="194"/>
      <c r="AH28" s="194"/>
    </row>
    <row r="29" spans="1:34" s="182" customFormat="1" ht="17.25" customHeight="1">
      <c r="A29" s="469" t="s">
        <v>51</v>
      </c>
      <c r="B29" s="470" t="s">
        <v>220</v>
      </c>
      <c r="C29" s="482"/>
      <c r="D29" s="482"/>
      <c r="E29" s="391">
        <f t="shared" si="5"/>
        <v>0</v>
      </c>
      <c r="F29" s="482"/>
      <c r="G29" s="483"/>
      <c r="H29" s="391">
        <f t="shared" si="6"/>
        <v>0</v>
      </c>
      <c r="I29" s="482"/>
      <c r="J29" s="482"/>
      <c r="K29" s="482"/>
      <c r="L29" s="483"/>
      <c r="M29" s="483"/>
      <c r="N29" s="482"/>
      <c r="O29" s="483"/>
      <c r="P29" s="483"/>
      <c r="Q29" s="474"/>
      <c r="R29" s="566">
        <f>SUM(S29:W29)</f>
        <v>0</v>
      </c>
      <c r="S29" s="483"/>
      <c r="T29" s="483"/>
      <c r="U29" s="483"/>
      <c r="V29" s="483"/>
      <c r="W29" s="483"/>
      <c r="X29" s="462">
        <f t="shared" si="1"/>
        <v>0</v>
      </c>
      <c r="Y29" s="463">
        <f t="shared" si="2"/>
        <v>0</v>
      </c>
      <c r="Z29" s="464">
        <f t="shared" si="3"/>
        <v>0</v>
      </c>
      <c r="AA29" s="484"/>
      <c r="AB29" s="484"/>
      <c r="AC29" s="484"/>
      <c r="AD29" s="484"/>
      <c r="AE29" s="484"/>
      <c r="AF29" s="485"/>
      <c r="AG29" s="485"/>
      <c r="AH29" s="485"/>
    </row>
    <row r="30" spans="1:34" s="184" customFormat="1" ht="17.25" customHeight="1">
      <c r="A30" s="561" t="s">
        <v>24</v>
      </c>
      <c r="B30" s="562" t="s">
        <v>355</v>
      </c>
      <c r="C30" s="461">
        <f aca="true" t="shared" si="12" ref="C30:W30">SUM(C31:C32)</f>
        <v>1</v>
      </c>
      <c r="D30" s="461">
        <f t="shared" si="12"/>
        <v>0</v>
      </c>
      <c r="E30" s="391">
        <f t="shared" si="12"/>
        <v>1</v>
      </c>
      <c r="F30" s="461">
        <f t="shared" si="12"/>
        <v>0</v>
      </c>
      <c r="G30" s="461">
        <f t="shared" si="12"/>
        <v>1</v>
      </c>
      <c r="H30" s="391">
        <f t="shared" si="12"/>
        <v>1</v>
      </c>
      <c r="I30" s="461">
        <f t="shared" si="12"/>
        <v>0</v>
      </c>
      <c r="J30" s="461">
        <f t="shared" si="12"/>
        <v>0</v>
      </c>
      <c r="K30" s="461">
        <f t="shared" si="12"/>
        <v>0</v>
      </c>
      <c r="L30" s="461">
        <f t="shared" si="12"/>
        <v>0</v>
      </c>
      <c r="M30" s="461">
        <f t="shared" si="12"/>
        <v>0</v>
      </c>
      <c r="N30" s="461">
        <f t="shared" si="12"/>
        <v>0</v>
      </c>
      <c r="O30" s="461">
        <f t="shared" si="12"/>
        <v>1</v>
      </c>
      <c r="P30" s="461">
        <f t="shared" si="12"/>
        <v>0</v>
      </c>
      <c r="Q30" s="461">
        <f t="shared" si="12"/>
        <v>0</v>
      </c>
      <c r="R30" s="391">
        <f t="shared" si="12"/>
        <v>1</v>
      </c>
      <c r="S30" s="461">
        <f t="shared" si="12"/>
        <v>0</v>
      </c>
      <c r="T30" s="461">
        <f t="shared" si="12"/>
        <v>0</v>
      </c>
      <c r="U30" s="461">
        <f t="shared" si="12"/>
        <v>0</v>
      </c>
      <c r="V30" s="461">
        <f t="shared" si="12"/>
        <v>1</v>
      </c>
      <c r="W30" s="461">
        <f t="shared" si="12"/>
        <v>0</v>
      </c>
      <c r="X30" s="462">
        <f t="shared" si="1"/>
        <v>0</v>
      </c>
      <c r="Y30" s="463">
        <f t="shared" si="2"/>
        <v>0</v>
      </c>
      <c r="Z30" s="464">
        <f t="shared" si="3"/>
        <v>0</v>
      </c>
      <c r="AA30" s="475"/>
      <c r="AB30" s="475"/>
      <c r="AC30" s="475"/>
      <c r="AD30" s="475"/>
      <c r="AE30" s="475"/>
      <c r="AF30" s="194"/>
      <c r="AG30" s="194"/>
      <c r="AH30" s="194"/>
    </row>
    <row r="31" spans="1:34" s="184" customFormat="1" ht="17.25" customHeight="1">
      <c r="A31" s="486" t="s">
        <v>447</v>
      </c>
      <c r="B31" s="470" t="s">
        <v>219</v>
      </c>
      <c r="C31" s="482">
        <v>1</v>
      </c>
      <c r="D31" s="482"/>
      <c r="E31" s="391">
        <f t="shared" si="5"/>
        <v>1</v>
      </c>
      <c r="F31" s="482"/>
      <c r="G31" s="483">
        <v>1</v>
      </c>
      <c r="H31" s="391">
        <f t="shared" si="6"/>
        <v>1</v>
      </c>
      <c r="I31" s="482"/>
      <c r="J31" s="482"/>
      <c r="K31" s="482"/>
      <c r="L31" s="483"/>
      <c r="M31" s="483"/>
      <c r="N31" s="482"/>
      <c r="O31" s="483">
        <v>1</v>
      </c>
      <c r="P31" s="483"/>
      <c r="Q31" s="474"/>
      <c r="R31" s="566">
        <f>SUM(S31:W31)</f>
        <v>1</v>
      </c>
      <c r="S31" s="483"/>
      <c r="T31" s="483"/>
      <c r="U31" s="483"/>
      <c r="V31" s="483">
        <v>1</v>
      </c>
      <c r="W31" s="483"/>
      <c r="X31" s="462">
        <f t="shared" si="1"/>
        <v>0</v>
      </c>
      <c r="Y31" s="463">
        <f t="shared" si="2"/>
        <v>0</v>
      </c>
      <c r="Z31" s="464">
        <f t="shared" si="3"/>
        <v>0</v>
      </c>
      <c r="AA31" s="475"/>
      <c r="AB31" s="475"/>
      <c r="AC31" s="475"/>
      <c r="AD31" s="475"/>
      <c r="AE31" s="475"/>
      <c r="AF31" s="194"/>
      <c r="AG31" s="194"/>
      <c r="AH31" s="194"/>
    </row>
    <row r="32" spans="1:31" s="182" customFormat="1" ht="17.25" customHeight="1">
      <c r="A32" s="486" t="s">
        <v>448</v>
      </c>
      <c r="B32" s="470" t="s">
        <v>220</v>
      </c>
      <c r="C32" s="482"/>
      <c r="D32" s="482"/>
      <c r="E32" s="391">
        <f t="shared" si="5"/>
        <v>0</v>
      </c>
      <c r="F32" s="482"/>
      <c r="G32" s="483"/>
      <c r="H32" s="391">
        <f t="shared" si="6"/>
        <v>0</v>
      </c>
      <c r="I32" s="482"/>
      <c r="J32" s="482"/>
      <c r="K32" s="482"/>
      <c r="L32" s="483"/>
      <c r="M32" s="483"/>
      <c r="N32" s="482"/>
      <c r="O32" s="483"/>
      <c r="P32" s="483"/>
      <c r="Q32" s="474"/>
      <c r="R32" s="566">
        <f>SUM(S32:W32)</f>
        <v>0</v>
      </c>
      <c r="S32" s="483"/>
      <c r="T32" s="483"/>
      <c r="U32" s="483"/>
      <c r="V32" s="483"/>
      <c r="W32" s="483"/>
      <c r="X32" s="462">
        <f t="shared" si="1"/>
        <v>0</v>
      </c>
      <c r="Y32" s="463">
        <f t="shared" si="2"/>
        <v>0</v>
      </c>
      <c r="Z32" s="464">
        <f t="shared" si="3"/>
        <v>0</v>
      </c>
      <c r="AA32" s="487"/>
      <c r="AB32" s="487"/>
      <c r="AC32" s="487"/>
      <c r="AD32" s="487"/>
      <c r="AE32" s="487"/>
    </row>
    <row r="33" spans="1:34" s="184" customFormat="1" ht="17.25" customHeight="1">
      <c r="A33" s="469" t="s">
        <v>25</v>
      </c>
      <c r="B33" s="562" t="s">
        <v>357</v>
      </c>
      <c r="C33" s="461">
        <f aca="true" t="shared" si="13" ref="C33:W33">SUM(C34:C35)</f>
        <v>3</v>
      </c>
      <c r="D33" s="461">
        <f t="shared" si="13"/>
        <v>0</v>
      </c>
      <c r="E33" s="391">
        <f t="shared" si="13"/>
        <v>3</v>
      </c>
      <c r="F33" s="461">
        <f t="shared" si="13"/>
        <v>0</v>
      </c>
      <c r="G33" s="461">
        <f t="shared" si="13"/>
        <v>3</v>
      </c>
      <c r="H33" s="391">
        <f t="shared" si="13"/>
        <v>3</v>
      </c>
      <c r="I33" s="461">
        <f t="shared" si="13"/>
        <v>0</v>
      </c>
      <c r="J33" s="461">
        <f t="shared" si="13"/>
        <v>0</v>
      </c>
      <c r="K33" s="461">
        <f t="shared" si="13"/>
        <v>0</v>
      </c>
      <c r="L33" s="461">
        <f t="shared" si="13"/>
        <v>0</v>
      </c>
      <c r="M33" s="461">
        <f t="shared" si="13"/>
        <v>0</v>
      </c>
      <c r="N33" s="461">
        <f t="shared" si="13"/>
        <v>0</v>
      </c>
      <c r="O33" s="461">
        <f t="shared" si="13"/>
        <v>0</v>
      </c>
      <c r="P33" s="461">
        <f t="shared" si="13"/>
        <v>3</v>
      </c>
      <c r="Q33" s="461">
        <f t="shared" si="13"/>
        <v>0</v>
      </c>
      <c r="R33" s="391">
        <f t="shared" si="13"/>
        <v>3</v>
      </c>
      <c r="S33" s="461">
        <f t="shared" si="13"/>
        <v>1</v>
      </c>
      <c r="T33" s="461">
        <f t="shared" si="13"/>
        <v>0</v>
      </c>
      <c r="U33" s="461">
        <f t="shared" si="13"/>
        <v>0</v>
      </c>
      <c r="V33" s="461">
        <f t="shared" si="13"/>
        <v>2</v>
      </c>
      <c r="W33" s="461">
        <f t="shared" si="13"/>
        <v>0</v>
      </c>
      <c r="X33" s="462">
        <f t="shared" si="1"/>
        <v>0</v>
      </c>
      <c r="Y33" s="463">
        <f t="shared" si="2"/>
        <v>0</v>
      </c>
      <c r="Z33" s="464">
        <f t="shared" si="3"/>
        <v>0</v>
      </c>
      <c r="AA33" s="475"/>
      <c r="AB33" s="475"/>
      <c r="AC33" s="475"/>
      <c r="AD33" s="475"/>
      <c r="AE33" s="475"/>
      <c r="AF33" s="194"/>
      <c r="AG33" s="194"/>
      <c r="AH33" s="194"/>
    </row>
    <row r="34" spans="1:34" s="184" customFormat="1" ht="17.25" customHeight="1">
      <c r="A34" s="469" t="s">
        <v>449</v>
      </c>
      <c r="B34" s="470" t="s">
        <v>219</v>
      </c>
      <c r="C34" s="482">
        <v>3</v>
      </c>
      <c r="D34" s="482"/>
      <c r="E34" s="391">
        <f t="shared" si="5"/>
        <v>3</v>
      </c>
      <c r="F34" s="482"/>
      <c r="G34" s="483">
        <v>3</v>
      </c>
      <c r="H34" s="391">
        <f t="shared" si="6"/>
        <v>3</v>
      </c>
      <c r="I34" s="482"/>
      <c r="J34" s="482"/>
      <c r="K34" s="482"/>
      <c r="L34" s="483"/>
      <c r="M34" s="483"/>
      <c r="N34" s="482"/>
      <c r="O34" s="483"/>
      <c r="P34" s="483">
        <v>3</v>
      </c>
      <c r="Q34" s="474"/>
      <c r="R34" s="566">
        <f>SUM(S34:W34)</f>
        <v>3</v>
      </c>
      <c r="S34" s="483">
        <v>1</v>
      </c>
      <c r="T34" s="483"/>
      <c r="U34" s="483"/>
      <c r="V34" s="483">
        <v>2</v>
      </c>
      <c r="W34" s="483"/>
      <c r="X34" s="462">
        <f t="shared" si="1"/>
        <v>0</v>
      </c>
      <c r="Y34" s="463">
        <f t="shared" si="2"/>
        <v>0</v>
      </c>
      <c r="Z34" s="464">
        <f t="shared" si="3"/>
        <v>0</v>
      </c>
      <c r="AA34" s="475"/>
      <c r="AB34" s="475"/>
      <c r="AC34" s="475"/>
      <c r="AD34" s="475"/>
      <c r="AE34" s="475"/>
      <c r="AF34" s="194"/>
      <c r="AG34" s="194"/>
      <c r="AH34" s="194"/>
    </row>
    <row r="35" spans="1:34" s="182" customFormat="1" ht="17.25" customHeight="1">
      <c r="A35" s="469" t="s">
        <v>450</v>
      </c>
      <c r="B35" s="470" t="s">
        <v>220</v>
      </c>
      <c r="C35" s="482"/>
      <c r="D35" s="482"/>
      <c r="E35" s="391">
        <f t="shared" si="5"/>
        <v>0</v>
      </c>
      <c r="F35" s="482"/>
      <c r="G35" s="483"/>
      <c r="H35" s="391">
        <f t="shared" si="6"/>
        <v>0</v>
      </c>
      <c r="I35" s="482"/>
      <c r="J35" s="482"/>
      <c r="K35" s="482"/>
      <c r="L35" s="483"/>
      <c r="M35" s="483"/>
      <c r="N35" s="482"/>
      <c r="O35" s="483"/>
      <c r="P35" s="483"/>
      <c r="Q35" s="474"/>
      <c r="R35" s="566">
        <f>SUM(S35:W35)</f>
        <v>0</v>
      </c>
      <c r="S35" s="483"/>
      <c r="T35" s="483"/>
      <c r="U35" s="483"/>
      <c r="V35" s="483"/>
      <c r="W35" s="483"/>
      <c r="X35" s="462">
        <f t="shared" si="1"/>
        <v>0</v>
      </c>
      <c r="Y35" s="463">
        <f t="shared" si="2"/>
        <v>0</v>
      </c>
      <c r="Z35" s="464">
        <f t="shared" si="3"/>
        <v>0</v>
      </c>
      <c r="AA35" s="484"/>
      <c r="AB35" s="484"/>
      <c r="AC35" s="484"/>
      <c r="AD35" s="484"/>
      <c r="AE35" s="484"/>
      <c r="AF35" s="485"/>
      <c r="AG35" s="485"/>
      <c r="AH35" s="485"/>
    </row>
    <row r="36" spans="1:34" s="184" customFormat="1" ht="17.25" customHeight="1">
      <c r="A36" s="561" t="s">
        <v>26</v>
      </c>
      <c r="B36" s="562" t="s">
        <v>359</v>
      </c>
      <c r="C36" s="461">
        <f aca="true" t="shared" si="14" ref="C36:W36">SUM(C37:C38)</f>
        <v>3</v>
      </c>
      <c r="D36" s="461">
        <f t="shared" si="14"/>
        <v>0</v>
      </c>
      <c r="E36" s="391">
        <f t="shared" si="14"/>
        <v>3</v>
      </c>
      <c r="F36" s="461">
        <f t="shared" si="14"/>
        <v>0</v>
      </c>
      <c r="G36" s="461">
        <f t="shared" si="14"/>
        <v>3</v>
      </c>
      <c r="H36" s="391">
        <f t="shared" si="14"/>
        <v>3</v>
      </c>
      <c r="I36" s="461">
        <f t="shared" si="14"/>
        <v>0</v>
      </c>
      <c r="J36" s="461">
        <f t="shared" si="14"/>
        <v>0</v>
      </c>
      <c r="K36" s="461">
        <f t="shared" si="14"/>
        <v>0</v>
      </c>
      <c r="L36" s="461">
        <f t="shared" si="14"/>
        <v>0</v>
      </c>
      <c r="M36" s="461">
        <f t="shared" si="14"/>
        <v>0</v>
      </c>
      <c r="N36" s="461">
        <f t="shared" si="14"/>
        <v>0</v>
      </c>
      <c r="O36" s="461">
        <f t="shared" si="14"/>
        <v>0</v>
      </c>
      <c r="P36" s="461">
        <f t="shared" si="14"/>
        <v>3</v>
      </c>
      <c r="Q36" s="461">
        <f t="shared" si="14"/>
        <v>0</v>
      </c>
      <c r="R36" s="391">
        <f t="shared" si="14"/>
        <v>3</v>
      </c>
      <c r="S36" s="461">
        <f t="shared" si="14"/>
        <v>0</v>
      </c>
      <c r="T36" s="461">
        <f t="shared" si="14"/>
        <v>1</v>
      </c>
      <c r="U36" s="461">
        <f t="shared" si="14"/>
        <v>0</v>
      </c>
      <c r="V36" s="461">
        <f t="shared" si="14"/>
        <v>2</v>
      </c>
      <c r="W36" s="461">
        <f t="shared" si="14"/>
        <v>0</v>
      </c>
      <c r="X36" s="462">
        <f t="shared" si="1"/>
        <v>0</v>
      </c>
      <c r="Y36" s="463">
        <f t="shared" si="2"/>
        <v>0</v>
      </c>
      <c r="Z36" s="464">
        <f t="shared" si="3"/>
        <v>0</v>
      </c>
      <c r="AA36" s="475"/>
      <c r="AB36" s="475"/>
      <c r="AC36" s="475"/>
      <c r="AD36" s="475"/>
      <c r="AE36" s="475"/>
      <c r="AF36" s="194"/>
      <c r="AG36" s="194"/>
      <c r="AH36" s="194"/>
    </row>
    <row r="37" spans="1:34" s="184" customFormat="1" ht="17.25" customHeight="1">
      <c r="A37" s="486" t="s">
        <v>451</v>
      </c>
      <c r="B37" s="470" t="s">
        <v>219</v>
      </c>
      <c r="C37" s="482">
        <v>3</v>
      </c>
      <c r="D37" s="482"/>
      <c r="E37" s="391">
        <f t="shared" si="5"/>
        <v>3</v>
      </c>
      <c r="F37" s="482"/>
      <c r="G37" s="483">
        <v>3</v>
      </c>
      <c r="H37" s="391">
        <f t="shared" si="6"/>
        <v>3</v>
      </c>
      <c r="I37" s="482"/>
      <c r="J37" s="482"/>
      <c r="K37" s="482"/>
      <c r="L37" s="483"/>
      <c r="M37" s="483"/>
      <c r="N37" s="482"/>
      <c r="O37" s="483"/>
      <c r="P37" s="483">
        <v>3</v>
      </c>
      <c r="Q37" s="474"/>
      <c r="R37" s="566">
        <f>SUM(S37:W37)</f>
        <v>3</v>
      </c>
      <c r="S37" s="483"/>
      <c r="T37" s="483">
        <v>1</v>
      </c>
      <c r="U37" s="483"/>
      <c r="V37" s="483">
        <v>2</v>
      </c>
      <c r="W37" s="483"/>
      <c r="X37" s="462">
        <f t="shared" si="1"/>
        <v>0</v>
      </c>
      <c r="Y37" s="463">
        <f t="shared" si="2"/>
        <v>0</v>
      </c>
      <c r="Z37" s="464">
        <f t="shared" si="3"/>
        <v>0</v>
      </c>
      <c r="AA37" s="475"/>
      <c r="AB37" s="475"/>
      <c r="AC37" s="475"/>
      <c r="AD37" s="475"/>
      <c r="AE37" s="475"/>
      <c r="AF37" s="194"/>
      <c r="AG37" s="194"/>
      <c r="AH37" s="194"/>
    </row>
    <row r="38" spans="1:31" s="182" customFormat="1" ht="17.25" customHeight="1">
      <c r="A38" s="486" t="s">
        <v>452</v>
      </c>
      <c r="B38" s="470" t="s">
        <v>220</v>
      </c>
      <c r="C38" s="482"/>
      <c r="D38" s="482"/>
      <c r="E38" s="391">
        <f t="shared" si="5"/>
        <v>0</v>
      </c>
      <c r="F38" s="482"/>
      <c r="G38" s="483"/>
      <c r="H38" s="391">
        <f t="shared" si="6"/>
        <v>0</v>
      </c>
      <c r="I38" s="482"/>
      <c r="J38" s="482"/>
      <c r="K38" s="482"/>
      <c r="L38" s="483"/>
      <c r="M38" s="483"/>
      <c r="N38" s="482"/>
      <c r="O38" s="483"/>
      <c r="P38" s="483"/>
      <c r="Q38" s="474"/>
      <c r="R38" s="566">
        <f>SUM(S38:W38)</f>
        <v>0</v>
      </c>
      <c r="S38" s="483"/>
      <c r="T38" s="483"/>
      <c r="U38" s="483"/>
      <c r="V38" s="483"/>
      <c r="W38" s="483"/>
      <c r="X38" s="462">
        <f t="shared" si="1"/>
        <v>0</v>
      </c>
      <c r="Y38" s="463">
        <f t="shared" si="2"/>
        <v>0</v>
      </c>
      <c r="Z38" s="464">
        <f t="shared" si="3"/>
        <v>0</v>
      </c>
      <c r="AA38" s="487"/>
      <c r="AB38" s="487"/>
      <c r="AC38" s="487"/>
      <c r="AD38" s="487"/>
      <c r="AE38" s="487"/>
    </row>
    <row r="39" spans="1:34" s="184" customFormat="1" ht="17.25" customHeight="1">
      <c r="A39" s="469" t="s">
        <v>27</v>
      </c>
      <c r="B39" s="562" t="s">
        <v>361</v>
      </c>
      <c r="C39" s="461">
        <f aca="true" t="shared" si="15" ref="C39:W39">SUM(C40:C41)</f>
        <v>2</v>
      </c>
      <c r="D39" s="461">
        <f t="shared" si="15"/>
        <v>0</v>
      </c>
      <c r="E39" s="391">
        <f t="shared" si="15"/>
        <v>2</v>
      </c>
      <c r="F39" s="461">
        <f t="shared" si="15"/>
        <v>0</v>
      </c>
      <c r="G39" s="461">
        <f t="shared" si="15"/>
        <v>2</v>
      </c>
      <c r="H39" s="391">
        <f t="shared" si="15"/>
        <v>2</v>
      </c>
      <c r="I39" s="461">
        <f t="shared" si="15"/>
        <v>0</v>
      </c>
      <c r="J39" s="461">
        <f t="shared" si="15"/>
        <v>0</v>
      </c>
      <c r="K39" s="461">
        <f t="shared" si="15"/>
        <v>0</v>
      </c>
      <c r="L39" s="461">
        <f t="shared" si="15"/>
        <v>0</v>
      </c>
      <c r="M39" s="461">
        <f t="shared" si="15"/>
        <v>1</v>
      </c>
      <c r="N39" s="461">
        <f t="shared" si="15"/>
        <v>0</v>
      </c>
      <c r="O39" s="461">
        <f t="shared" si="15"/>
        <v>0</v>
      </c>
      <c r="P39" s="461">
        <f t="shared" si="15"/>
        <v>1</v>
      </c>
      <c r="Q39" s="461">
        <f t="shared" si="15"/>
        <v>0</v>
      </c>
      <c r="R39" s="391">
        <f t="shared" si="15"/>
        <v>2</v>
      </c>
      <c r="S39" s="461">
        <f t="shared" si="15"/>
        <v>1</v>
      </c>
      <c r="T39" s="461">
        <f t="shared" si="15"/>
        <v>0</v>
      </c>
      <c r="U39" s="461">
        <f t="shared" si="15"/>
        <v>0</v>
      </c>
      <c r="V39" s="461">
        <f t="shared" si="15"/>
        <v>1</v>
      </c>
      <c r="W39" s="461">
        <f t="shared" si="15"/>
        <v>0</v>
      </c>
      <c r="X39" s="462">
        <f t="shared" si="1"/>
        <v>0</v>
      </c>
      <c r="Y39" s="463">
        <f t="shared" si="2"/>
        <v>0</v>
      </c>
      <c r="Z39" s="464">
        <f t="shared" si="3"/>
        <v>0</v>
      </c>
      <c r="AA39" s="475"/>
      <c r="AB39" s="475"/>
      <c r="AC39" s="475"/>
      <c r="AD39" s="475"/>
      <c r="AE39" s="475"/>
      <c r="AF39" s="194"/>
      <c r="AG39" s="194"/>
      <c r="AH39" s="194"/>
    </row>
    <row r="40" spans="1:34" s="184" customFormat="1" ht="17.25" customHeight="1">
      <c r="A40" s="469" t="s">
        <v>453</v>
      </c>
      <c r="B40" s="470" t="s">
        <v>219</v>
      </c>
      <c r="C40" s="482">
        <v>2</v>
      </c>
      <c r="D40" s="482"/>
      <c r="E40" s="391">
        <f t="shared" si="5"/>
        <v>2</v>
      </c>
      <c r="F40" s="482"/>
      <c r="G40" s="483">
        <v>2</v>
      </c>
      <c r="H40" s="391">
        <f t="shared" si="6"/>
        <v>2</v>
      </c>
      <c r="I40" s="482"/>
      <c r="J40" s="482"/>
      <c r="K40" s="482"/>
      <c r="L40" s="483"/>
      <c r="M40" s="483">
        <v>1</v>
      </c>
      <c r="N40" s="482"/>
      <c r="O40" s="483"/>
      <c r="P40" s="483">
        <v>1</v>
      </c>
      <c r="Q40" s="474"/>
      <c r="R40" s="566">
        <f>SUM(S40:W40)</f>
        <v>2</v>
      </c>
      <c r="S40" s="483">
        <v>1</v>
      </c>
      <c r="T40" s="483"/>
      <c r="U40" s="483"/>
      <c r="V40" s="483">
        <v>1</v>
      </c>
      <c r="W40" s="483"/>
      <c r="X40" s="462">
        <f t="shared" si="1"/>
        <v>0</v>
      </c>
      <c r="Y40" s="463">
        <f t="shared" si="2"/>
        <v>0</v>
      </c>
      <c r="Z40" s="464">
        <f t="shared" si="3"/>
        <v>0</v>
      </c>
      <c r="AA40" s="475"/>
      <c r="AB40" s="475"/>
      <c r="AC40" s="475"/>
      <c r="AD40" s="475"/>
      <c r="AE40" s="475"/>
      <c r="AF40" s="194"/>
      <c r="AG40" s="194"/>
      <c r="AH40" s="194"/>
    </row>
    <row r="41" spans="1:34" s="182" customFormat="1" ht="17.25" customHeight="1">
      <c r="A41" s="469" t="s">
        <v>454</v>
      </c>
      <c r="B41" s="470" t="s">
        <v>220</v>
      </c>
      <c r="C41" s="482"/>
      <c r="D41" s="482"/>
      <c r="E41" s="391">
        <f t="shared" si="5"/>
        <v>0</v>
      </c>
      <c r="F41" s="482"/>
      <c r="G41" s="483"/>
      <c r="H41" s="391">
        <f t="shared" si="6"/>
        <v>0</v>
      </c>
      <c r="I41" s="482"/>
      <c r="J41" s="482"/>
      <c r="K41" s="482"/>
      <c r="L41" s="483"/>
      <c r="M41" s="483"/>
      <c r="N41" s="482"/>
      <c r="O41" s="483"/>
      <c r="P41" s="483"/>
      <c r="Q41" s="474"/>
      <c r="R41" s="566">
        <f>SUM(S41:W41)</f>
        <v>0</v>
      </c>
      <c r="S41" s="483"/>
      <c r="T41" s="483"/>
      <c r="U41" s="483"/>
      <c r="V41" s="483"/>
      <c r="W41" s="483"/>
      <c r="X41" s="462">
        <f t="shared" si="1"/>
        <v>0</v>
      </c>
      <c r="Y41" s="463">
        <f t="shared" si="2"/>
        <v>0</v>
      </c>
      <c r="Z41" s="464">
        <f t="shared" si="3"/>
        <v>0</v>
      </c>
      <c r="AA41" s="484"/>
      <c r="AB41" s="484"/>
      <c r="AC41" s="484"/>
      <c r="AD41" s="484"/>
      <c r="AE41" s="484"/>
      <c r="AF41" s="485"/>
      <c r="AG41" s="485"/>
      <c r="AH41" s="485"/>
    </row>
    <row r="42" spans="1:34" s="184" customFormat="1" ht="17.25" customHeight="1">
      <c r="A42" s="561" t="s">
        <v>29</v>
      </c>
      <c r="B42" s="562" t="s">
        <v>363</v>
      </c>
      <c r="C42" s="461">
        <f aca="true" t="shared" si="16" ref="C42:W42">SUM(C43:C44)</f>
        <v>1</v>
      </c>
      <c r="D42" s="461">
        <f t="shared" si="16"/>
        <v>0</v>
      </c>
      <c r="E42" s="391">
        <f t="shared" si="16"/>
        <v>1</v>
      </c>
      <c r="F42" s="461">
        <f t="shared" si="16"/>
        <v>0</v>
      </c>
      <c r="G42" s="461">
        <f t="shared" si="16"/>
        <v>1</v>
      </c>
      <c r="H42" s="391">
        <f t="shared" si="16"/>
        <v>1</v>
      </c>
      <c r="I42" s="461">
        <f t="shared" si="16"/>
        <v>0</v>
      </c>
      <c r="J42" s="461">
        <f t="shared" si="16"/>
        <v>0</v>
      </c>
      <c r="K42" s="461">
        <f t="shared" si="16"/>
        <v>0</v>
      </c>
      <c r="L42" s="461">
        <f t="shared" si="16"/>
        <v>1</v>
      </c>
      <c r="M42" s="461">
        <f t="shared" si="16"/>
        <v>0</v>
      </c>
      <c r="N42" s="461">
        <f t="shared" si="16"/>
        <v>0</v>
      </c>
      <c r="O42" s="461">
        <f t="shared" si="16"/>
        <v>0</v>
      </c>
      <c r="P42" s="461">
        <f t="shared" si="16"/>
        <v>0</v>
      </c>
      <c r="Q42" s="461">
        <f t="shared" si="16"/>
        <v>0</v>
      </c>
      <c r="R42" s="391">
        <f t="shared" si="16"/>
        <v>1</v>
      </c>
      <c r="S42" s="461">
        <f t="shared" si="16"/>
        <v>0</v>
      </c>
      <c r="T42" s="461">
        <f t="shared" si="16"/>
        <v>0</v>
      </c>
      <c r="U42" s="461">
        <f t="shared" si="16"/>
        <v>0</v>
      </c>
      <c r="V42" s="461">
        <f t="shared" si="16"/>
        <v>1</v>
      </c>
      <c r="W42" s="461">
        <f t="shared" si="16"/>
        <v>0</v>
      </c>
      <c r="X42" s="462">
        <f t="shared" si="1"/>
        <v>0</v>
      </c>
      <c r="Y42" s="463">
        <f t="shared" si="2"/>
        <v>0</v>
      </c>
      <c r="Z42" s="464">
        <f t="shared" si="3"/>
        <v>0</v>
      </c>
      <c r="AA42" s="475"/>
      <c r="AB42" s="475"/>
      <c r="AC42" s="475"/>
      <c r="AD42" s="475"/>
      <c r="AE42" s="475"/>
      <c r="AF42" s="194"/>
      <c r="AG42" s="194"/>
      <c r="AH42" s="194"/>
    </row>
    <row r="43" spans="1:34" s="184" customFormat="1" ht="17.25" customHeight="1">
      <c r="A43" s="486" t="s">
        <v>455</v>
      </c>
      <c r="B43" s="470" t="s">
        <v>219</v>
      </c>
      <c r="C43" s="482">
        <v>1</v>
      </c>
      <c r="D43" s="482"/>
      <c r="E43" s="391">
        <f t="shared" si="5"/>
        <v>1</v>
      </c>
      <c r="F43" s="482"/>
      <c r="G43" s="483">
        <v>1</v>
      </c>
      <c r="H43" s="391">
        <f t="shared" si="6"/>
        <v>1</v>
      </c>
      <c r="I43" s="482"/>
      <c r="J43" s="482"/>
      <c r="K43" s="482"/>
      <c r="L43" s="483">
        <v>1</v>
      </c>
      <c r="M43" s="483"/>
      <c r="N43" s="482"/>
      <c r="O43" s="483"/>
      <c r="P43" s="483"/>
      <c r="Q43" s="474"/>
      <c r="R43" s="566">
        <f>SUM(S43:W43)</f>
        <v>1</v>
      </c>
      <c r="S43" s="483"/>
      <c r="T43" s="483"/>
      <c r="U43" s="483"/>
      <c r="V43" s="483">
        <v>1</v>
      </c>
      <c r="W43" s="483"/>
      <c r="X43" s="462">
        <f t="shared" si="1"/>
        <v>0</v>
      </c>
      <c r="Y43" s="463">
        <f t="shared" si="2"/>
        <v>0</v>
      </c>
      <c r="Z43" s="464">
        <f t="shared" si="3"/>
        <v>0</v>
      </c>
      <c r="AA43" s="475"/>
      <c r="AB43" s="475"/>
      <c r="AC43" s="475"/>
      <c r="AD43" s="475"/>
      <c r="AE43" s="475"/>
      <c r="AF43" s="194"/>
      <c r="AG43" s="194"/>
      <c r="AH43" s="194"/>
    </row>
    <row r="44" spans="1:31" s="182" customFormat="1" ht="17.25" customHeight="1">
      <c r="A44" s="486" t="s">
        <v>456</v>
      </c>
      <c r="B44" s="470" t="s">
        <v>220</v>
      </c>
      <c r="C44" s="482"/>
      <c r="D44" s="482"/>
      <c r="E44" s="391">
        <f t="shared" si="5"/>
        <v>0</v>
      </c>
      <c r="F44" s="482"/>
      <c r="G44" s="483"/>
      <c r="H44" s="391">
        <f t="shared" si="6"/>
        <v>0</v>
      </c>
      <c r="I44" s="482"/>
      <c r="J44" s="482"/>
      <c r="K44" s="482"/>
      <c r="L44" s="483"/>
      <c r="M44" s="483"/>
      <c r="N44" s="482"/>
      <c r="O44" s="483"/>
      <c r="P44" s="483"/>
      <c r="Q44" s="474"/>
      <c r="R44" s="566">
        <f>SUM(S44:W44)</f>
        <v>0</v>
      </c>
      <c r="S44" s="483"/>
      <c r="T44" s="483"/>
      <c r="U44" s="483"/>
      <c r="V44" s="483"/>
      <c r="W44" s="483"/>
      <c r="X44" s="462">
        <f t="shared" si="1"/>
        <v>0</v>
      </c>
      <c r="Y44" s="463">
        <f t="shared" si="2"/>
        <v>0</v>
      </c>
      <c r="Z44" s="464">
        <f t="shared" si="3"/>
        <v>0</v>
      </c>
      <c r="AA44" s="487"/>
      <c r="AB44" s="487"/>
      <c r="AC44" s="487"/>
      <c r="AD44" s="487"/>
      <c r="AE44" s="487"/>
    </row>
    <row r="45" spans="1:34" s="184" customFormat="1" ht="17.25" customHeight="1">
      <c r="A45" s="469" t="s">
        <v>30</v>
      </c>
      <c r="B45" s="562" t="s">
        <v>365</v>
      </c>
      <c r="C45" s="461">
        <f aca="true" t="shared" si="17" ref="C45:W45">SUM(C46:C47)</f>
        <v>3</v>
      </c>
      <c r="D45" s="461">
        <f t="shared" si="17"/>
        <v>0</v>
      </c>
      <c r="E45" s="391">
        <f t="shared" si="17"/>
        <v>3</v>
      </c>
      <c r="F45" s="461">
        <f t="shared" si="17"/>
        <v>0</v>
      </c>
      <c r="G45" s="461">
        <f t="shared" si="17"/>
        <v>3</v>
      </c>
      <c r="H45" s="391">
        <f t="shared" si="17"/>
        <v>3</v>
      </c>
      <c r="I45" s="461">
        <f t="shared" si="17"/>
        <v>0</v>
      </c>
      <c r="J45" s="461">
        <f t="shared" si="17"/>
        <v>0</v>
      </c>
      <c r="K45" s="461">
        <f t="shared" si="17"/>
        <v>0</v>
      </c>
      <c r="L45" s="461">
        <f t="shared" si="17"/>
        <v>1</v>
      </c>
      <c r="M45" s="461">
        <f t="shared" si="17"/>
        <v>0</v>
      </c>
      <c r="N45" s="461">
        <f t="shared" si="17"/>
        <v>0</v>
      </c>
      <c r="O45" s="461">
        <f t="shared" si="17"/>
        <v>1</v>
      </c>
      <c r="P45" s="461">
        <f t="shared" si="17"/>
        <v>1</v>
      </c>
      <c r="Q45" s="461">
        <f t="shared" si="17"/>
        <v>0</v>
      </c>
      <c r="R45" s="391">
        <f t="shared" si="17"/>
        <v>3</v>
      </c>
      <c r="S45" s="461">
        <f t="shared" si="17"/>
        <v>0</v>
      </c>
      <c r="T45" s="461">
        <f t="shared" si="17"/>
        <v>0</v>
      </c>
      <c r="U45" s="461">
        <f t="shared" si="17"/>
        <v>0</v>
      </c>
      <c r="V45" s="461">
        <f t="shared" si="17"/>
        <v>3</v>
      </c>
      <c r="W45" s="461">
        <f t="shared" si="17"/>
        <v>0</v>
      </c>
      <c r="X45" s="462">
        <f t="shared" si="1"/>
        <v>0</v>
      </c>
      <c r="Y45" s="463">
        <f t="shared" si="2"/>
        <v>0</v>
      </c>
      <c r="Z45" s="464">
        <f t="shared" si="3"/>
        <v>0</v>
      </c>
      <c r="AA45" s="475"/>
      <c r="AB45" s="475"/>
      <c r="AC45" s="475"/>
      <c r="AD45" s="475"/>
      <c r="AE45" s="475"/>
      <c r="AF45" s="194"/>
      <c r="AG45" s="194"/>
      <c r="AH45" s="194"/>
    </row>
    <row r="46" spans="1:34" s="184" customFormat="1" ht="17.25" customHeight="1">
      <c r="A46" s="469" t="s">
        <v>457</v>
      </c>
      <c r="B46" s="470" t="s">
        <v>219</v>
      </c>
      <c r="C46" s="482">
        <v>3</v>
      </c>
      <c r="D46" s="482"/>
      <c r="E46" s="391">
        <f t="shared" si="5"/>
        <v>3</v>
      </c>
      <c r="F46" s="482"/>
      <c r="G46" s="483">
        <v>3</v>
      </c>
      <c r="H46" s="391">
        <f t="shared" si="6"/>
        <v>3</v>
      </c>
      <c r="I46" s="482"/>
      <c r="J46" s="482"/>
      <c r="K46" s="482"/>
      <c r="L46" s="483">
        <v>1</v>
      </c>
      <c r="M46" s="483"/>
      <c r="N46" s="482"/>
      <c r="O46" s="483">
        <v>1</v>
      </c>
      <c r="P46" s="483">
        <v>1</v>
      </c>
      <c r="Q46" s="474"/>
      <c r="R46" s="566">
        <f>SUM(S46:W46)</f>
        <v>3</v>
      </c>
      <c r="S46" s="483"/>
      <c r="T46" s="483"/>
      <c r="U46" s="483"/>
      <c r="V46" s="483">
        <v>3</v>
      </c>
      <c r="W46" s="483"/>
      <c r="X46" s="462">
        <f t="shared" si="1"/>
        <v>0</v>
      </c>
      <c r="Y46" s="463">
        <f t="shared" si="2"/>
        <v>0</v>
      </c>
      <c r="Z46" s="464">
        <f t="shared" si="3"/>
        <v>0</v>
      </c>
      <c r="AA46" s="475"/>
      <c r="AB46" s="475"/>
      <c r="AC46" s="475"/>
      <c r="AD46" s="475"/>
      <c r="AE46" s="475"/>
      <c r="AF46" s="194"/>
      <c r="AG46" s="194"/>
      <c r="AH46" s="194"/>
    </row>
    <row r="47" spans="1:34" s="182" customFormat="1" ht="17.25" customHeight="1">
      <c r="A47" s="469" t="s">
        <v>458</v>
      </c>
      <c r="B47" s="470" t="s">
        <v>220</v>
      </c>
      <c r="C47" s="482"/>
      <c r="D47" s="482"/>
      <c r="E47" s="391">
        <f t="shared" si="5"/>
        <v>0</v>
      </c>
      <c r="F47" s="482"/>
      <c r="G47" s="483"/>
      <c r="H47" s="391">
        <f t="shared" si="6"/>
        <v>0</v>
      </c>
      <c r="I47" s="482"/>
      <c r="J47" s="482"/>
      <c r="K47" s="482"/>
      <c r="L47" s="483"/>
      <c r="M47" s="483"/>
      <c r="N47" s="482"/>
      <c r="O47" s="483"/>
      <c r="P47" s="483"/>
      <c r="Q47" s="474"/>
      <c r="R47" s="566">
        <f>SUM(S47:W47)</f>
        <v>0</v>
      </c>
      <c r="S47" s="483"/>
      <c r="T47" s="483"/>
      <c r="U47" s="483"/>
      <c r="V47" s="483"/>
      <c r="W47" s="483"/>
      <c r="X47" s="462">
        <f t="shared" si="1"/>
        <v>0</v>
      </c>
      <c r="Y47" s="463">
        <f t="shared" si="2"/>
        <v>0</v>
      </c>
      <c r="Z47" s="464">
        <f t="shared" si="3"/>
        <v>0</v>
      </c>
      <c r="AA47" s="484"/>
      <c r="AB47" s="484"/>
      <c r="AC47" s="484"/>
      <c r="AD47" s="484"/>
      <c r="AE47" s="484"/>
      <c r="AF47" s="485"/>
      <c r="AG47" s="485"/>
      <c r="AH47" s="485"/>
    </row>
    <row r="48" spans="1:34" s="184" customFormat="1" ht="17.25" customHeight="1">
      <c r="A48" s="561" t="s">
        <v>104</v>
      </c>
      <c r="B48" s="562" t="s">
        <v>367</v>
      </c>
      <c r="C48" s="461">
        <f aca="true" t="shared" si="18" ref="C48:W48">SUM(C49:C50)</f>
        <v>3</v>
      </c>
      <c r="D48" s="461">
        <f t="shared" si="18"/>
        <v>0</v>
      </c>
      <c r="E48" s="391">
        <f t="shared" si="18"/>
        <v>3</v>
      </c>
      <c r="F48" s="461">
        <f t="shared" si="18"/>
        <v>0</v>
      </c>
      <c r="G48" s="461">
        <f t="shared" si="18"/>
        <v>3</v>
      </c>
      <c r="H48" s="391">
        <f t="shared" si="18"/>
        <v>3</v>
      </c>
      <c r="I48" s="461">
        <f t="shared" si="18"/>
        <v>0</v>
      </c>
      <c r="J48" s="461">
        <f t="shared" si="18"/>
        <v>0</v>
      </c>
      <c r="K48" s="461">
        <f t="shared" si="18"/>
        <v>0</v>
      </c>
      <c r="L48" s="461">
        <f t="shared" si="18"/>
        <v>0</v>
      </c>
      <c r="M48" s="461">
        <f t="shared" si="18"/>
        <v>0</v>
      </c>
      <c r="N48" s="461">
        <f t="shared" si="18"/>
        <v>0</v>
      </c>
      <c r="O48" s="461">
        <f t="shared" si="18"/>
        <v>0</v>
      </c>
      <c r="P48" s="461">
        <f t="shared" si="18"/>
        <v>3</v>
      </c>
      <c r="Q48" s="461">
        <f t="shared" si="18"/>
        <v>0</v>
      </c>
      <c r="R48" s="391">
        <f t="shared" si="18"/>
        <v>3</v>
      </c>
      <c r="S48" s="461">
        <f t="shared" si="18"/>
        <v>0</v>
      </c>
      <c r="T48" s="461">
        <f t="shared" si="18"/>
        <v>0</v>
      </c>
      <c r="U48" s="461">
        <f t="shared" si="18"/>
        <v>0</v>
      </c>
      <c r="V48" s="461">
        <f t="shared" si="18"/>
        <v>2</v>
      </c>
      <c r="W48" s="461">
        <f t="shared" si="18"/>
        <v>1</v>
      </c>
      <c r="X48" s="462">
        <f t="shared" si="1"/>
        <v>0</v>
      </c>
      <c r="Y48" s="463">
        <f t="shared" si="2"/>
        <v>0</v>
      </c>
      <c r="Z48" s="464">
        <f t="shared" si="3"/>
        <v>0</v>
      </c>
      <c r="AA48" s="475"/>
      <c r="AB48" s="475"/>
      <c r="AC48" s="475"/>
      <c r="AD48" s="475"/>
      <c r="AE48" s="475"/>
      <c r="AF48" s="194"/>
      <c r="AG48" s="194"/>
      <c r="AH48" s="194"/>
    </row>
    <row r="49" spans="1:34" s="184" customFormat="1" ht="17.25" customHeight="1">
      <c r="A49" s="486" t="s">
        <v>459</v>
      </c>
      <c r="B49" s="470" t="s">
        <v>219</v>
      </c>
      <c r="C49" s="482">
        <v>3</v>
      </c>
      <c r="D49" s="482"/>
      <c r="E49" s="391">
        <f t="shared" si="5"/>
        <v>3</v>
      </c>
      <c r="F49" s="482"/>
      <c r="G49" s="483">
        <v>3</v>
      </c>
      <c r="H49" s="391">
        <f t="shared" si="6"/>
        <v>3</v>
      </c>
      <c r="I49" s="482"/>
      <c r="J49" s="482"/>
      <c r="K49" s="482"/>
      <c r="L49" s="483"/>
      <c r="M49" s="483"/>
      <c r="N49" s="482"/>
      <c r="O49" s="483"/>
      <c r="P49" s="483">
        <v>3</v>
      </c>
      <c r="Q49" s="474"/>
      <c r="R49" s="566">
        <f>SUM(S49:W49)</f>
        <v>3</v>
      </c>
      <c r="S49" s="483"/>
      <c r="T49" s="483"/>
      <c r="U49" s="483"/>
      <c r="V49" s="483">
        <v>2</v>
      </c>
      <c r="W49" s="483">
        <v>1</v>
      </c>
      <c r="X49" s="462">
        <f t="shared" si="1"/>
        <v>0</v>
      </c>
      <c r="Y49" s="463">
        <f t="shared" si="2"/>
        <v>0</v>
      </c>
      <c r="Z49" s="464">
        <f t="shared" si="3"/>
        <v>0</v>
      </c>
      <c r="AA49" s="475"/>
      <c r="AB49" s="475"/>
      <c r="AC49" s="475"/>
      <c r="AD49" s="475"/>
      <c r="AE49" s="475"/>
      <c r="AF49" s="194"/>
      <c r="AG49" s="194"/>
      <c r="AH49" s="194"/>
    </row>
    <row r="50" spans="1:31" s="182" customFormat="1" ht="17.25" customHeight="1">
      <c r="A50" s="486" t="s">
        <v>460</v>
      </c>
      <c r="B50" s="470" t="s">
        <v>220</v>
      </c>
      <c r="C50" s="482"/>
      <c r="D50" s="482"/>
      <c r="E50" s="391">
        <f t="shared" si="5"/>
        <v>0</v>
      </c>
      <c r="F50" s="482"/>
      <c r="G50" s="483"/>
      <c r="H50" s="391">
        <f t="shared" si="6"/>
        <v>0</v>
      </c>
      <c r="I50" s="482"/>
      <c r="J50" s="482"/>
      <c r="K50" s="482"/>
      <c r="L50" s="483"/>
      <c r="M50" s="483"/>
      <c r="N50" s="482"/>
      <c r="O50" s="483"/>
      <c r="P50" s="483"/>
      <c r="Q50" s="474"/>
      <c r="R50" s="566">
        <f>SUM(S50:W50)</f>
        <v>0</v>
      </c>
      <c r="S50" s="483"/>
      <c r="T50" s="483"/>
      <c r="U50" s="483"/>
      <c r="V50" s="483"/>
      <c r="W50" s="483"/>
      <c r="X50" s="462">
        <f t="shared" si="1"/>
        <v>0</v>
      </c>
      <c r="Y50" s="463">
        <f t="shared" si="2"/>
        <v>0</v>
      </c>
      <c r="Z50" s="464">
        <f t="shared" si="3"/>
        <v>0</v>
      </c>
      <c r="AA50" s="487"/>
      <c r="AB50" s="487"/>
      <c r="AC50" s="487"/>
      <c r="AD50" s="487"/>
      <c r="AE50" s="487"/>
    </row>
    <row r="51" spans="1:31" s="182" customFormat="1" ht="12" customHeight="1">
      <c r="A51" s="488"/>
      <c r="B51" s="489"/>
      <c r="C51" s="490"/>
      <c r="D51" s="490"/>
      <c r="E51" s="557"/>
      <c r="F51" s="490"/>
      <c r="G51" s="491"/>
      <c r="H51" s="557"/>
      <c r="I51" s="490"/>
      <c r="J51" s="490"/>
      <c r="K51" s="490"/>
      <c r="L51" s="491"/>
      <c r="M51" s="491"/>
      <c r="N51" s="490"/>
      <c r="O51" s="491"/>
      <c r="P51" s="491"/>
      <c r="Q51" s="491"/>
      <c r="R51" s="557"/>
      <c r="S51" s="491"/>
      <c r="T51" s="491"/>
      <c r="U51" s="491"/>
      <c r="V51" s="491"/>
      <c r="W51" s="491"/>
      <c r="X51" s="491"/>
      <c r="Y51" s="440"/>
      <c r="Z51" s="464">
        <f t="shared" si="3"/>
        <v>0</v>
      </c>
      <c r="AA51" s="487"/>
      <c r="AB51" s="487"/>
      <c r="AC51" s="487"/>
      <c r="AD51" s="487"/>
      <c r="AE51" s="487"/>
    </row>
    <row r="52" spans="1:31" s="7" customFormat="1" ht="18" customHeight="1">
      <c r="A52" s="492"/>
      <c r="B52" s="790" t="str">
        <f>'[1]TT'!C7</f>
        <v>Đồng Tháp, ngày 03 tháng 4 năm 2020</v>
      </c>
      <c r="C52" s="790"/>
      <c r="D52" s="790"/>
      <c r="E52" s="790"/>
      <c r="F52" s="790"/>
      <c r="G52" s="790"/>
      <c r="H52" s="569"/>
      <c r="I52" s="382"/>
      <c r="J52" s="382"/>
      <c r="K52" s="493"/>
      <c r="L52" s="494"/>
      <c r="M52" s="494"/>
      <c r="N52" s="493"/>
      <c r="O52" s="494"/>
      <c r="P52" s="791" t="str">
        <f>'[1]TT'!C4</f>
        <v>Đồng Tháp, ngày 03 tháng 4 năm 2020</v>
      </c>
      <c r="Q52" s="791"/>
      <c r="R52" s="791"/>
      <c r="S52" s="791"/>
      <c r="T52" s="791"/>
      <c r="U52" s="791"/>
      <c r="V52" s="791"/>
      <c r="W52" s="495"/>
      <c r="X52" s="495"/>
      <c r="Y52" s="397"/>
      <c r="Z52" s="397"/>
      <c r="AA52" s="459"/>
      <c r="AB52" s="459"/>
      <c r="AC52" s="459"/>
      <c r="AD52" s="459"/>
      <c r="AE52" s="459"/>
    </row>
    <row r="53" spans="1:24" ht="35.25" customHeight="1">
      <c r="A53" s="120"/>
      <c r="B53" s="787" t="s">
        <v>294</v>
      </c>
      <c r="C53" s="787"/>
      <c r="D53" s="787"/>
      <c r="E53" s="787"/>
      <c r="F53" s="787"/>
      <c r="G53" s="787"/>
      <c r="H53" s="570"/>
      <c r="I53" s="276"/>
      <c r="J53" s="276"/>
      <c r="K53" s="284"/>
      <c r="L53" s="284"/>
      <c r="M53" s="284"/>
      <c r="N53" s="284"/>
      <c r="O53" s="281"/>
      <c r="P53" s="788" t="str">
        <f>'[1]TT'!C5</f>
        <v>KT. CỤC TRƯỞNG
PHÓ CỤC TRƯỞNG</v>
      </c>
      <c r="Q53" s="788"/>
      <c r="R53" s="788"/>
      <c r="S53" s="788"/>
      <c r="T53" s="788"/>
      <c r="U53" s="788"/>
      <c r="V53" s="788"/>
      <c r="W53" s="281"/>
      <c r="X53" s="398"/>
    </row>
    <row r="54" spans="2:22" ht="18" customHeight="1">
      <c r="B54" s="496"/>
      <c r="C54" s="496"/>
      <c r="D54" s="260"/>
      <c r="E54" s="554"/>
      <c r="F54" s="260"/>
      <c r="G54" s="496"/>
      <c r="H54" s="553"/>
      <c r="I54" s="496"/>
      <c r="J54" s="496"/>
      <c r="K54" s="260"/>
      <c r="L54" s="260"/>
      <c r="M54" s="260"/>
      <c r="N54" s="260"/>
      <c r="O54" s="260"/>
      <c r="P54" s="497"/>
      <c r="Q54" s="497"/>
      <c r="R54" s="567"/>
      <c r="S54" s="497"/>
      <c r="T54" s="497"/>
      <c r="U54" s="497"/>
      <c r="V54" s="497"/>
    </row>
    <row r="55" spans="2:22" ht="28.5" customHeight="1">
      <c r="B55" s="496"/>
      <c r="C55" s="496"/>
      <c r="D55" s="260"/>
      <c r="E55" s="554"/>
      <c r="F55" s="260"/>
      <c r="G55" s="496"/>
      <c r="H55" s="553"/>
      <c r="I55" s="496"/>
      <c r="J55" s="496"/>
      <c r="K55" s="260"/>
      <c r="L55" s="260"/>
      <c r="M55" s="260"/>
      <c r="N55" s="260"/>
      <c r="O55" s="260"/>
      <c r="P55" s="497"/>
      <c r="Q55" s="497"/>
      <c r="R55" s="567"/>
      <c r="S55" s="497"/>
      <c r="T55" s="497"/>
      <c r="U55" s="497"/>
      <c r="V55" s="497"/>
    </row>
    <row r="56" spans="2:22" ht="18" customHeight="1">
      <c r="B56" s="496"/>
      <c r="C56" s="496"/>
      <c r="D56" s="260"/>
      <c r="E56" s="554"/>
      <c r="F56" s="260"/>
      <c r="G56" s="496"/>
      <c r="H56" s="553"/>
      <c r="I56" s="496"/>
      <c r="J56" s="496"/>
      <c r="K56" s="260"/>
      <c r="L56" s="260"/>
      <c r="M56" s="260"/>
      <c r="N56" s="260"/>
      <c r="O56" s="260"/>
      <c r="P56" s="497"/>
      <c r="Q56" s="497"/>
      <c r="R56" s="567"/>
      <c r="S56" s="497"/>
      <c r="T56" s="497"/>
      <c r="U56" s="497"/>
      <c r="V56" s="497"/>
    </row>
    <row r="57" spans="2:22" ht="18" customHeight="1">
      <c r="B57" s="776" t="str">
        <f>'[1]TT'!C6</f>
        <v>Nguyễn Chí Hòa</v>
      </c>
      <c r="C57" s="776"/>
      <c r="D57" s="776"/>
      <c r="E57" s="776"/>
      <c r="F57" s="776"/>
      <c r="G57" s="776"/>
      <c r="H57" s="570"/>
      <c r="I57" s="276"/>
      <c r="J57" s="276"/>
      <c r="K57" s="260"/>
      <c r="L57" s="260"/>
      <c r="M57" s="260"/>
      <c r="N57" s="260"/>
      <c r="O57" s="260"/>
      <c r="P57" s="789" t="str">
        <f>'[1]TT'!C3</f>
        <v>Vũ Quang Hiện</v>
      </c>
      <c r="Q57" s="789"/>
      <c r="R57" s="789"/>
      <c r="S57" s="789"/>
      <c r="T57" s="789"/>
      <c r="U57" s="789"/>
      <c r="V57" s="789"/>
    </row>
    <row r="59" spans="18:23" ht="15.75">
      <c r="R59" s="436">
        <f aca="true" t="shared" si="19" ref="R59:W59">SUM(R14:R50)/2</f>
        <v>26</v>
      </c>
      <c r="S59" s="427">
        <f t="shared" si="19"/>
        <v>9</v>
      </c>
      <c r="T59" s="427">
        <f t="shared" si="19"/>
        <v>2</v>
      </c>
      <c r="U59" s="427">
        <f t="shared" si="19"/>
        <v>0</v>
      </c>
      <c r="V59" s="427">
        <f t="shared" si="19"/>
        <v>14</v>
      </c>
      <c r="W59" s="427">
        <f t="shared" si="19"/>
        <v>1</v>
      </c>
    </row>
    <row r="61" ht="15.75">
      <c r="B61" s="119" t="s">
        <v>473</v>
      </c>
    </row>
    <row r="63" spans="1:23" ht="15.75">
      <c r="A63" s="783" t="s">
        <v>216</v>
      </c>
      <c r="B63" s="784"/>
      <c r="C63" s="514">
        <v>34</v>
      </c>
      <c r="D63" s="514">
        <v>1</v>
      </c>
      <c r="E63" s="558">
        <v>33</v>
      </c>
      <c r="F63" s="514">
        <v>0</v>
      </c>
      <c r="G63" s="514">
        <v>33</v>
      </c>
      <c r="H63" s="558">
        <v>33</v>
      </c>
      <c r="I63" s="514">
        <v>6</v>
      </c>
      <c r="J63" s="514">
        <v>0</v>
      </c>
      <c r="K63" s="514">
        <v>0</v>
      </c>
      <c r="L63" s="514">
        <v>2</v>
      </c>
      <c r="M63" s="514">
        <v>2</v>
      </c>
      <c r="N63" s="514">
        <v>0</v>
      </c>
      <c r="O63" s="514">
        <v>2</v>
      </c>
      <c r="P63" s="514">
        <v>21</v>
      </c>
      <c r="Q63" s="514">
        <v>0</v>
      </c>
      <c r="R63" s="558">
        <v>33</v>
      </c>
      <c r="S63" s="514">
        <v>9</v>
      </c>
      <c r="T63" s="514">
        <v>2</v>
      </c>
      <c r="U63" s="514">
        <v>0</v>
      </c>
      <c r="V63" s="514">
        <v>20</v>
      </c>
      <c r="W63" s="514">
        <v>2</v>
      </c>
    </row>
    <row r="64" spans="1:23" ht="15.75" hidden="1">
      <c r="A64" s="785" t="s">
        <v>217</v>
      </c>
      <c r="B64" s="786"/>
      <c r="C64" s="461">
        <v>0</v>
      </c>
      <c r="D64" s="461">
        <v>0</v>
      </c>
      <c r="E64" s="391">
        <v>0</v>
      </c>
      <c r="F64" s="461">
        <v>0</v>
      </c>
      <c r="G64" s="461">
        <v>0</v>
      </c>
      <c r="H64" s="391">
        <v>0</v>
      </c>
      <c r="I64" s="461">
        <v>0</v>
      </c>
      <c r="J64" s="461">
        <v>0</v>
      </c>
      <c r="K64" s="461">
        <v>0</v>
      </c>
      <c r="L64" s="461">
        <v>0</v>
      </c>
      <c r="M64" s="461">
        <v>0</v>
      </c>
      <c r="N64" s="461">
        <v>0</v>
      </c>
      <c r="O64" s="461">
        <v>0</v>
      </c>
      <c r="P64" s="461">
        <v>0</v>
      </c>
      <c r="Q64" s="461">
        <v>0</v>
      </c>
      <c r="R64" s="391">
        <v>0</v>
      </c>
      <c r="S64" s="461">
        <v>0</v>
      </c>
      <c r="T64" s="461">
        <v>0</v>
      </c>
      <c r="U64" s="461">
        <v>0</v>
      </c>
      <c r="V64" s="461">
        <v>0</v>
      </c>
      <c r="W64" s="461">
        <v>0</v>
      </c>
    </row>
    <row r="65" spans="1:23" ht="15.75" hidden="1">
      <c r="A65" s="392" t="s">
        <v>0</v>
      </c>
      <c r="B65" s="393" t="s">
        <v>218</v>
      </c>
      <c r="C65" s="391">
        <v>7</v>
      </c>
      <c r="D65" s="391">
        <v>0</v>
      </c>
      <c r="E65" s="391">
        <v>7</v>
      </c>
      <c r="F65" s="391">
        <v>0</v>
      </c>
      <c r="G65" s="391">
        <v>7</v>
      </c>
      <c r="H65" s="391">
        <v>7</v>
      </c>
      <c r="I65" s="391">
        <v>6</v>
      </c>
      <c r="J65" s="391">
        <v>0</v>
      </c>
      <c r="K65" s="391">
        <v>0</v>
      </c>
      <c r="L65" s="391">
        <v>0</v>
      </c>
      <c r="M65" s="391">
        <v>1</v>
      </c>
      <c r="N65" s="391">
        <v>0</v>
      </c>
      <c r="O65" s="391">
        <v>0</v>
      </c>
      <c r="P65" s="391">
        <v>0</v>
      </c>
      <c r="Q65" s="391">
        <v>0</v>
      </c>
      <c r="R65" s="391">
        <v>7</v>
      </c>
      <c r="S65" s="391">
        <v>0</v>
      </c>
      <c r="T65" s="391">
        <v>0</v>
      </c>
      <c r="U65" s="391">
        <v>0</v>
      </c>
      <c r="V65" s="391">
        <v>6</v>
      </c>
      <c r="W65" s="391">
        <v>1</v>
      </c>
    </row>
    <row r="66" spans="1:23" ht="15.75" hidden="1">
      <c r="A66" s="469" t="s">
        <v>13</v>
      </c>
      <c r="B66" s="470" t="s">
        <v>219</v>
      </c>
      <c r="C66" s="471">
        <v>7</v>
      </c>
      <c r="D66" s="471"/>
      <c r="E66" s="391">
        <v>7</v>
      </c>
      <c r="F66" s="471"/>
      <c r="G66" s="472">
        <v>7</v>
      </c>
      <c r="H66" s="391">
        <v>7</v>
      </c>
      <c r="I66" s="471">
        <v>6</v>
      </c>
      <c r="J66" s="471"/>
      <c r="K66" s="471"/>
      <c r="L66" s="473"/>
      <c r="M66" s="473">
        <v>1</v>
      </c>
      <c r="N66" s="471"/>
      <c r="O66" s="473"/>
      <c r="P66" s="473"/>
      <c r="Q66" s="474"/>
      <c r="R66" s="565">
        <v>7</v>
      </c>
      <c r="S66" s="473"/>
      <c r="T66" s="473"/>
      <c r="U66" s="473"/>
      <c r="V66" s="473">
        <v>6</v>
      </c>
      <c r="W66" s="473">
        <v>1</v>
      </c>
    </row>
    <row r="67" spans="1:23" ht="15.75" hidden="1">
      <c r="A67" s="469" t="s">
        <v>14</v>
      </c>
      <c r="B67" s="470" t="s">
        <v>220</v>
      </c>
      <c r="C67" s="471"/>
      <c r="D67" s="471"/>
      <c r="E67" s="391">
        <v>0</v>
      </c>
      <c r="F67" s="471"/>
      <c r="G67" s="472"/>
      <c r="H67" s="391">
        <v>0</v>
      </c>
      <c r="I67" s="471"/>
      <c r="J67" s="471"/>
      <c r="K67" s="471"/>
      <c r="L67" s="473"/>
      <c r="M67" s="473"/>
      <c r="N67" s="471"/>
      <c r="O67" s="473"/>
      <c r="P67" s="473"/>
      <c r="Q67" s="474"/>
      <c r="R67" s="565">
        <v>0</v>
      </c>
      <c r="S67" s="473"/>
      <c r="T67" s="473"/>
      <c r="U67" s="473"/>
      <c r="V67" s="473"/>
      <c r="W67" s="473"/>
    </row>
    <row r="68" spans="1:23" ht="15.75" hidden="1">
      <c r="A68" s="476" t="s">
        <v>1</v>
      </c>
      <c r="B68" s="477" t="s">
        <v>8</v>
      </c>
      <c r="C68" s="478"/>
      <c r="D68" s="478"/>
      <c r="E68" s="391">
        <v>0</v>
      </c>
      <c r="F68" s="478"/>
      <c r="G68" s="479"/>
      <c r="H68" s="391">
        <v>0</v>
      </c>
      <c r="I68" s="478"/>
      <c r="J68" s="478"/>
      <c r="K68" s="478"/>
      <c r="L68" s="479"/>
      <c r="M68" s="479"/>
      <c r="N68" s="478"/>
      <c r="O68" s="479"/>
      <c r="P68" s="479"/>
      <c r="Q68" s="480"/>
      <c r="R68" s="565">
        <v>0</v>
      </c>
      <c r="S68" s="479"/>
      <c r="T68" s="479"/>
      <c r="U68" s="479"/>
      <c r="V68" s="479"/>
      <c r="W68" s="479"/>
    </row>
    <row r="69" spans="1:23" ht="15.75" hidden="1">
      <c r="A69" s="394" t="s">
        <v>13</v>
      </c>
      <c r="B69" s="393" t="s">
        <v>346</v>
      </c>
      <c r="C69" s="391">
        <v>1</v>
      </c>
      <c r="D69" s="391">
        <v>0</v>
      </c>
      <c r="E69" s="391">
        <v>1</v>
      </c>
      <c r="F69" s="391">
        <v>0</v>
      </c>
      <c r="G69" s="391">
        <v>1</v>
      </c>
      <c r="H69" s="391">
        <v>1</v>
      </c>
      <c r="I69" s="391">
        <v>0</v>
      </c>
      <c r="J69" s="391">
        <v>0</v>
      </c>
      <c r="K69" s="391">
        <v>0</v>
      </c>
      <c r="L69" s="391">
        <v>0</v>
      </c>
      <c r="M69" s="391">
        <v>0</v>
      </c>
      <c r="N69" s="391">
        <v>0</v>
      </c>
      <c r="O69" s="391">
        <v>0</v>
      </c>
      <c r="P69" s="391">
        <v>1</v>
      </c>
      <c r="Q69" s="391">
        <v>0</v>
      </c>
      <c r="R69" s="391">
        <v>1</v>
      </c>
      <c r="S69" s="391">
        <v>1</v>
      </c>
      <c r="T69" s="391">
        <v>0</v>
      </c>
      <c r="U69" s="391">
        <v>0</v>
      </c>
      <c r="V69" s="391">
        <v>0</v>
      </c>
      <c r="W69" s="391">
        <v>0</v>
      </c>
    </row>
    <row r="70" spans="1:23" ht="15.75" hidden="1">
      <c r="A70" s="481" t="s">
        <v>15</v>
      </c>
      <c r="B70" s="470" t="s">
        <v>219</v>
      </c>
      <c r="C70" s="482">
        <v>1</v>
      </c>
      <c r="D70" s="482"/>
      <c r="E70" s="391">
        <v>1</v>
      </c>
      <c r="F70" s="482"/>
      <c r="G70" s="483">
        <v>1</v>
      </c>
      <c r="H70" s="391">
        <v>1</v>
      </c>
      <c r="I70" s="482"/>
      <c r="J70" s="482"/>
      <c r="K70" s="482"/>
      <c r="L70" s="483"/>
      <c r="M70" s="483"/>
      <c r="N70" s="482"/>
      <c r="O70" s="483"/>
      <c r="P70" s="483">
        <v>1</v>
      </c>
      <c r="Q70" s="474"/>
      <c r="R70" s="565">
        <v>1</v>
      </c>
      <c r="S70" s="483">
        <v>1</v>
      </c>
      <c r="T70" s="483"/>
      <c r="U70" s="483"/>
      <c r="V70" s="483"/>
      <c r="W70" s="483"/>
    </row>
    <row r="71" spans="1:23" ht="15.75" hidden="1">
      <c r="A71" s="481" t="s">
        <v>16</v>
      </c>
      <c r="B71" s="470" t="s">
        <v>220</v>
      </c>
      <c r="C71" s="482"/>
      <c r="D71" s="482"/>
      <c r="E71" s="391">
        <v>0</v>
      </c>
      <c r="F71" s="482"/>
      <c r="G71" s="483"/>
      <c r="H71" s="391">
        <v>0</v>
      </c>
      <c r="I71" s="482"/>
      <c r="J71" s="482"/>
      <c r="K71" s="482"/>
      <c r="L71" s="483"/>
      <c r="M71" s="483"/>
      <c r="N71" s="482"/>
      <c r="O71" s="483"/>
      <c r="P71" s="483"/>
      <c r="Q71" s="474"/>
      <c r="R71" s="565">
        <v>0</v>
      </c>
      <c r="S71" s="483"/>
      <c r="T71" s="483"/>
      <c r="U71" s="483"/>
      <c r="V71" s="483"/>
      <c r="W71" s="483"/>
    </row>
    <row r="72" spans="1:23" ht="15.75" hidden="1">
      <c r="A72" s="392" t="s">
        <v>14</v>
      </c>
      <c r="B72" s="393" t="s">
        <v>347</v>
      </c>
      <c r="C72" s="391">
        <v>1</v>
      </c>
      <c r="D72" s="391">
        <v>0</v>
      </c>
      <c r="E72" s="391">
        <v>1</v>
      </c>
      <c r="F72" s="391">
        <v>0</v>
      </c>
      <c r="G72" s="391">
        <v>1</v>
      </c>
      <c r="H72" s="391">
        <v>1</v>
      </c>
      <c r="I72" s="391">
        <v>0</v>
      </c>
      <c r="J72" s="391">
        <v>0</v>
      </c>
      <c r="K72" s="391">
        <v>0</v>
      </c>
      <c r="L72" s="391">
        <v>0</v>
      </c>
      <c r="M72" s="391">
        <v>0</v>
      </c>
      <c r="N72" s="391">
        <v>0</v>
      </c>
      <c r="O72" s="391">
        <v>0</v>
      </c>
      <c r="P72" s="391">
        <v>1</v>
      </c>
      <c r="Q72" s="391">
        <v>0</v>
      </c>
      <c r="R72" s="391">
        <v>1</v>
      </c>
      <c r="S72" s="391">
        <v>1</v>
      </c>
      <c r="T72" s="391">
        <v>0</v>
      </c>
      <c r="U72" s="391">
        <v>0</v>
      </c>
      <c r="V72" s="391">
        <v>0</v>
      </c>
      <c r="W72" s="391">
        <v>0</v>
      </c>
    </row>
    <row r="73" spans="1:23" ht="15.75" hidden="1">
      <c r="A73" s="486" t="s">
        <v>17</v>
      </c>
      <c r="B73" s="470" t="s">
        <v>219</v>
      </c>
      <c r="C73" s="482">
        <v>1</v>
      </c>
      <c r="D73" s="482"/>
      <c r="E73" s="391">
        <v>1</v>
      </c>
      <c r="F73" s="482"/>
      <c r="G73" s="483">
        <v>1</v>
      </c>
      <c r="H73" s="391">
        <v>1</v>
      </c>
      <c r="I73" s="482"/>
      <c r="J73" s="482"/>
      <c r="K73" s="482"/>
      <c r="L73" s="483"/>
      <c r="M73" s="483"/>
      <c r="N73" s="482"/>
      <c r="O73" s="483"/>
      <c r="P73" s="483">
        <v>1</v>
      </c>
      <c r="Q73" s="474"/>
      <c r="R73" s="566">
        <v>1</v>
      </c>
      <c r="S73" s="483">
        <v>1</v>
      </c>
      <c r="T73" s="483"/>
      <c r="U73" s="483"/>
      <c r="V73" s="483"/>
      <c r="W73" s="483"/>
    </row>
    <row r="74" spans="1:23" ht="15.75" hidden="1">
      <c r="A74" s="486" t="s">
        <v>18</v>
      </c>
      <c r="B74" s="470" t="s">
        <v>220</v>
      </c>
      <c r="C74" s="482"/>
      <c r="D74" s="482"/>
      <c r="E74" s="391">
        <v>0</v>
      </c>
      <c r="F74" s="482"/>
      <c r="G74" s="483"/>
      <c r="H74" s="391">
        <v>0</v>
      </c>
      <c r="I74" s="482"/>
      <c r="J74" s="482"/>
      <c r="K74" s="482"/>
      <c r="L74" s="483"/>
      <c r="M74" s="483"/>
      <c r="N74" s="482"/>
      <c r="O74" s="483"/>
      <c r="P74" s="483"/>
      <c r="Q74" s="474"/>
      <c r="R74" s="566">
        <v>0</v>
      </c>
      <c r="S74" s="483"/>
      <c r="T74" s="483"/>
      <c r="U74" s="483"/>
      <c r="V74" s="483"/>
      <c r="W74" s="483"/>
    </row>
    <row r="75" spans="1:23" ht="15.75" hidden="1">
      <c r="A75" s="394" t="s">
        <v>19</v>
      </c>
      <c r="B75" s="393" t="s">
        <v>349</v>
      </c>
      <c r="C75" s="391">
        <v>6</v>
      </c>
      <c r="D75" s="391">
        <v>1</v>
      </c>
      <c r="E75" s="391">
        <v>5</v>
      </c>
      <c r="F75" s="391">
        <v>0</v>
      </c>
      <c r="G75" s="391">
        <v>5</v>
      </c>
      <c r="H75" s="391">
        <v>5</v>
      </c>
      <c r="I75" s="391">
        <v>0</v>
      </c>
      <c r="J75" s="391">
        <v>0</v>
      </c>
      <c r="K75" s="391">
        <v>0</v>
      </c>
      <c r="L75" s="391">
        <v>0</v>
      </c>
      <c r="M75" s="391">
        <v>0</v>
      </c>
      <c r="N75" s="391">
        <v>0</v>
      </c>
      <c r="O75" s="391">
        <v>0</v>
      </c>
      <c r="P75" s="391">
        <v>5</v>
      </c>
      <c r="Q75" s="391">
        <v>0</v>
      </c>
      <c r="R75" s="391">
        <v>5</v>
      </c>
      <c r="S75" s="391">
        <v>5</v>
      </c>
      <c r="T75" s="391">
        <v>0</v>
      </c>
      <c r="U75" s="391">
        <v>0</v>
      </c>
      <c r="V75" s="391">
        <v>0</v>
      </c>
      <c r="W75" s="391">
        <v>0</v>
      </c>
    </row>
    <row r="76" spans="1:23" ht="15.75" hidden="1">
      <c r="A76" s="469" t="s">
        <v>47</v>
      </c>
      <c r="B76" s="470" t="s">
        <v>219</v>
      </c>
      <c r="C76" s="482">
        <v>6</v>
      </c>
      <c r="D76" s="482">
        <v>1</v>
      </c>
      <c r="E76" s="391">
        <v>5</v>
      </c>
      <c r="F76" s="482"/>
      <c r="G76" s="483">
        <v>5</v>
      </c>
      <c r="H76" s="391">
        <v>5</v>
      </c>
      <c r="I76" s="482"/>
      <c r="J76" s="482"/>
      <c r="K76" s="482"/>
      <c r="L76" s="483"/>
      <c r="M76" s="483"/>
      <c r="N76" s="482"/>
      <c r="O76" s="483"/>
      <c r="P76" s="483">
        <v>5</v>
      </c>
      <c r="Q76" s="474"/>
      <c r="R76" s="566">
        <v>5</v>
      </c>
      <c r="S76" s="483">
        <v>5</v>
      </c>
      <c r="T76" s="483"/>
      <c r="U76" s="483"/>
      <c r="V76" s="483"/>
      <c r="W76" s="483"/>
    </row>
    <row r="77" spans="1:23" ht="15.75" hidden="1">
      <c r="A77" s="469" t="s">
        <v>48</v>
      </c>
      <c r="B77" s="470" t="s">
        <v>220</v>
      </c>
      <c r="C77" s="482"/>
      <c r="D77" s="482"/>
      <c r="E77" s="391">
        <v>0</v>
      </c>
      <c r="F77" s="482"/>
      <c r="G77" s="483"/>
      <c r="H77" s="391">
        <v>0</v>
      </c>
      <c r="I77" s="482"/>
      <c r="J77" s="482"/>
      <c r="K77" s="482"/>
      <c r="L77" s="483"/>
      <c r="M77" s="483"/>
      <c r="N77" s="482"/>
      <c r="O77" s="483"/>
      <c r="P77" s="483"/>
      <c r="Q77" s="474"/>
      <c r="R77" s="566">
        <v>0</v>
      </c>
      <c r="S77" s="483"/>
      <c r="T77" s="483"/>
      <c r="U77" s="483"/>
      <c r="V77" s="483"/>
      <c r="W77" s="483"/>
    </row>
    <row r="78" spans="1:23" ht="15.75" hidden="1">
      <c r="A78" s="392" t="s">
        <v>22</v>
      </c>
      <c r="B78" s="393" t="s">
        <v>351</v>
      </c>
      <c r="C78" s="391">
        <v>3</v>
      </c>
      <c r="D78" s="391">
        <v>0</v>
      </c>
      <c r="E78" s="391">
        <v>3</v>
      </c>
      <c r="F78" s="391">
        <v>0</v>
      </c>
      <c r="G78" s="391">
        <v>3</v>
      </c>
      <c r="H78" s="391">
        <v>3</v>
      </c>
      <c r="I78" s="391">
        <v>0</v>
      </c>
      <c r="J78" s="391">
        <v>0</v>
      </c>
      <c r="K78" s="391">
        <v>0</v>
      </c>
      <c r="L78" s="391">
        <v>0</v>
      </c>
      <c r="M78" s="391">
        <v>0</v>
      </c>
      <c r="N78" s="391">
        <v>0</v>
      </c>
      <c r="O78" s="391">
        <v>0</v>
      </c>
      <c r="P78" s="391">
        <v>3</v>
      </c>
      <c r="Q78" s="391">
        <v>0</v>
      </c>
      <c r="R78" s="391">
        <v>3</v>
      </c>
      <c r="S78" s="391">
        <v>0</v>
      </c>
      <c r="T78" s="391">
        <v>1</v>
      </c>
      <c r="U78" s="391">
        <v>0</v>
      </c>
      <c r="V78" s="391">
        <v>2</v>
      </c>
      <c r="W78" s="391">
        <v>0</v>
      </c>
    </row>
    <row r="79" spans="1:23" ht="15.75" hidden="1">
      <c r="A79" s="486" t="s">
        <v>49</v>
      </c>
      <c r="B79" s="470" t="s">
        <v>219</v>
      </c>
      <c r="C79" s="482">
        <v>3</v>
      </c>
      <c r="D79" s="482"/>
      <c r="E79" s="391">
        <v>3</v>
      </c>
      <c r="F79" s="482"/>
      <c r="G79" s="483">
        <v>3</v>
      </c>
      <c r="H79" s="391">
        <v>3</v>
      </c>
      <c r="I79" s="482"/>
      <c r="J79" s="482"/>
      <c r="K79" s="482"/>
      <c r="L79" s="483">
        <v>0</v>
      </c>
      <c r="M79" s="483"/>
      <c r="N79" s="482"/>
      <c r="O79" s="483"/>
      <c r="P79" s="483">
        <v>3</v>
      </c>
      <c r="Q79" s="474"/>
      <c r="R79" s="566">
        <v>3</v>
      </c>
      <c r="S79" s="483"/>
      <c r="T79" s="483">
        <v>1</v>
      </c>
      <c r="U79" s="483"/>
      <c r="V79" s="483">
        <v>2</v>
      </c>
      <c r="W79" s="483"/>
    </row>
    <row r="80" spans="1:23" ht="15.75" hidden="1">
      <c r="A80" s="486" t="s">
        <v>50</v>
      </c>
      <c r="B80" s="470" t="s">
        <v>220</v>
      </c>
      <c r="C80" s="482"/>
      <c r="D80" s="482"/>
      <c r="E80" s="391">
        <v>0</v>
      </c>
      <c r="F80" s="482"/>
      <c r="G80" s="483"/>
      <c r="H80" s="391">
        <v>0</v>
      </c>
      <c r="I80" s="482"/>
      <c r="J80" s="482"/>
      <c r="K80" s="482"/>
      <c r="L80" s="483"/>
      <c r="M80" s="483"/>
      <c r="N80" s="482"/>
      <c r="O80" s="483"/>
      <c r="P80" s="483"/>
      <c r="Q80" s="474"/>
      <c r="R80" s="566">
        <v>0</v>
      </c>
      <c r="S80" s="483"/>
      <c r="T80" s="483"/>
      <c r="U80" s="483"/>
      <c r="V80" s="483"/>
      <c r="W80" s="483"/>
    </row>
    <row r="81" spans="1:23" ht="15.75" hidden="1">
      <c r="A81" s="394" t="s">
        <v>23</v>
      </c>
      <c r="B81" s="393" t="s">
        <v>353</v>
      </c>
      <c r="C81" s="391">
        <v>0</v>
      </c>
      <c r="D81" s="391">
        <v>0</v>
      </c>
      <c r="E81" s="391">
        <v>0</v>
      </c>
      <c r="F81" s="391">
        <v>0</v>
      </c>
      <c r="G81" s="391">
        <v>0</v>
      </c>
      <c r="H81" s="391">
        <v>0</v>
      </c>
      <c r="I81" s="391">
        <v>0</v>
      </c>
      <c r="J81" s="391">
        <v>0</v>
      </c>
      <c r="K81" s="391">
        <v>0</v>
      </c>
      <c r="L81" s="391">
        <v>0</v>
      </c>
      <c r="M81" s="391">
        <v>0</v>
      </c>
      <c r="N81" s="391">
        <v>0</v>
      </c>
      <c r="O81" s="391">
        <v>0</v>
      </c>
      <c r="P81" s="391">
        <v>0</v>
      </c>
      <c r="Q81" s="391">
        <v>0</v>
      </c>
      <c r="R81" s="391">
        <v>0</v>
      </c>
      <c r="S81" s="391">
        <v>0</v>
      </c>
      <c r="T81" s="391">
        <v>0</v>
      </c>
      <c r="U81" s="391">
        <v>0</v>
      </c>
      <c r="V81" s="391">
        <v>0</v>
      </c>
      <c r="W81" s="391">
        <v>0</v>
      </c>
    </row>
    <row r="82" spans="1:23" ht="15.75" hidden="1">
      <c r="A82" s="469" t="s">
        <v>76</v>
      </c>
      <c r="B82" s="470" t="s">
        <v>219</v>
      </c>
      <c r="C82" s="482"/>
      <c r="D82" s="482"/>
      <c r="E82" s="391">
        <v>0</v>
      </c>
      <c r="F82" s="482"/>
      <c r="G82" s="483"/>
      <c r="H82" s="391">
        <v>0</v>
      </c>
      <c r="I82" s="482"/>
      <c r="J82" s="482"/>
      <c r="K82" s="482"/>
      <c r="L82" s="483"/>
      <c r="M82" s="483"/>
      <c r="N82" s="482"/>
      <c r="O82" s="483"/>
      <c r="P82" s="483"/>
      <c r="Q82" s="474"/>
      <c r="R82" s="566">
        <v>0</v>
      </c>
      <c r="S82" s="483"/>
      <c r="T82" s="483"/>
      <c r="U82" s="483"/>
      <c r="V82" s="483"/>
      <c r="W82" s="483"/>
    </row>
    <row r="83" spans="1:23" ht="15.75" hidden="1">
      <c r="A83" s="469" t="s">
        <v>51</v>
      </c>
      <c r="B83" s="470" t="s">
        <v>220</v>
      </c>
      <c r="C83" s="482"/>
      <c r="D83" s="482"/>
      <c r="E83" s="391">
        <v>0</v>
      </c>
      <c r="F83" s="482"/>
      <c r="G83" s="483"/>
      <c r="H83" s="391">
        <v>0</v>
      </c>
      <c r="I83" s="482"/>
      <c r="J83" s="482"/>
      <c r="K83" s="482"/>
      <c r="L83" s="483"/>
      <c r="M83" s="483"/>
      <c r="N83" s="482"/>
      <c r="O83" s="483"/>
      <c r="P83" s="483"/>
      <c r="Q83" s="474"/>
      <c r="R83" s="566">
        <v>0</v>
      </c>
      <c r="S83" s="483"/>
      <c r="T83" s="483"/>
      <c r="U83" s="483"/>
      <c r="V83" s="483"/>
      <c r="W83" s="483"/>
    </row>
    <row r="84" spans="1:23" ht="15.75" hidden="1">
      <c r="A84" s="392" t="s">
        <v>24</v>
      </c>
      <c r="B84" s="393" t="s">
        <v>355</v>
      </c>
      <c r="C84" s="391">
        <v>1</v>
      </c>
      <c r="D84" s="391">
        <v>0</v>
      </c>
      <c r="E84" s="391">
        <v>1</v>
      </c>
      <c r="F84" s="391">
        <v>0</v>
      </c>
      <c r="G84" s="391">
        <v>1</v>
      </c>
      <c r="H84" s="391">
        <v>1</v>
      </c>
      <c r="I84" s="391">
        <v>0</v>
      </c>
      <c r="J84" s="391">
        <v>0</v>
      </c>
      <c r="K84" s="391">
        <v>0</v>
      </c>
      <c r="L84" s="391">
        <v>0</v>
      </c>
      <c r="M84" s="391">
        <v>0</v>
      </c>
      <c r="N84" s="391">
        <v>0</v>
      </c>
      <c r="O84" s="391">
        <v>1</v>
      </c>
      <c r="P84" s="391">
        <v>0</v>
      </c>
      <c r="Q84" s="391">
        <v>0</v>
      </c>
      <c r="R84" s="391">
        <v>1</v>
      </c>
      <c r="S84" s="391">
        <v>0</v>
      </c>
      <c r="T84" s="391">
        <v>0</v>
      </c>
      <c r="U84" s="391">
        <v>0</v>
      </c>
      <c r="V84" s="391">
        <v>1</v>
      </c>
      <c r="W84" s="391">
        <v>0</v>
      </c>
    </row>
    <row r="85" spans="1:23" ht="15.75" hidden="1">
      <c r="A85" s="486" t="s">
        <v>447</v>
      </c>
      <c r="B85" s="470" t="s">
        <v>219</v>
      </c>
      <c r="C85" s="482">
        <v>1</v>
      </c>
      <c r="D85" s="482"/>
      <c r="E85" s="391">
        <v>1</v>
      </c>
      <c r="F85" s="482"/>
      <c r="G85" s="483">
        <v>1</v>
      </c>
      <c r="H85" s="391">
        <v>1</v>
      </c>
      <c r="I85" s="482"/>
      <c r="J85" s="482"/>
      <c r="K85" s="482"/>
      <c r="L85" s="483"/>
      <c r="M85" s="483"/>
      <c r="N85" s="482"/>
      <c r="O85" s="483">
        <v>1</v>
      </c>
      <c r="P85" s="483"/>
      <c r="Q85" s="474"/>
      <c r="R85" s="566">
        <v>1</v>
      </c>
      <c r="S85" s="483"/>
      <c r="T85" s="483"/>
      <c r="U85" s="483"/>
      <c r="V85" s="483">
        <v>1</v>
      </c>
      <c r="W85" s="483"/>
    </row>
    <row r="86" spans="1:23" ht="15.75" hidden="1">
      <c r="A86" s="486" t="s">
        <v>448</v>
      </c>
      <c r="B86" s="470" t="s">
        <v>220</v>
      </c>
      <c r="C86" s="482"/>
      <c r="D86" s="482"/>
      <c r="E86" s="391">
        <v>0</v>
      </c>
      <c r="F86" s="482"/>
      <c r="G86" s="483"/>
      <c r="H86" s="391">
        <v>0</v>
      </c>
      <c r="I86" s="482"/>
      <c r="J86" s="482"/>
      <c r="K86" s="482"/>
      <c r="L86" s="483"/>
      <c r="M86" s="483"/>
      <c r="N86" s="482"/>
      <c r="O86" s="483"/>
      <c r="P86" s="483"/>
      <c r="Q86" s="474"/>
      <c r="R86" s="566">
        <v>0</v>
      </c>
      <c r="S86" s="483"/>
      <c r="T86" s="483"/>
      <c r="U86" s="483"/>
      <c r="V86" s="483"/>
      <c r="W86" s="483"/>
    </row>
    <row r="87" spans="1:23" ht="15.75" hidden="1">
      <c r="A87" s="394" t="s">
        <v>25</v>
      </c>
      <c r="B87" s="393" t="s">
        <v>357</v>
      </c>
      <c r="C87" s="391">
        <v>3</v>
      </c>
      <c r="D87" s="391">
        <v>0</v>
      </c>
      <c r="E87" s="391">
        <v>3</v>
      </c>
      <c r="F87" s="391">
        <v>0</v>
      </c>
      <c r="G87" s="391">
        <v>3</v>
      </c>
      <c r="H87" s="391">
        <v>3</v>
      </c>
      <c r="I87" s="391">
        <v>0</v>
      </c>
      <c r="J87" s="391">
        <v>0</v>
      </c>
      <c r="K87" s="391">
        <v>0</v>
      </c>
      <c r="L87" s="391">
        <v>0</v>
      </c>
      <c r="M87" s="391">
        <v>0</v>
      </c>
      <c r="N87" s="391">
        <v>0</v>
      </c>
      <c r="O87" s="391">
        <v>0</v>
      </c>
      <c r="P87" s="391">
        <v>3</v>
      </c>
      <c r="Q87" s="391">
        <v>0</v>
      </c>
      <c r="R87" s="391">
        <v>3</v>
      </c>
      <c r="S87" s="391">
        <v>1</v>
      </c>
      <c r="T87" s="391">
        <v>0</v>
      </c>
      <c r="U87" s="391">
        <v>0</v>
      </c>
      <c r="V87" s="391">
        <v>2</v>
      </c>
      <c r="W87" s="391">
        <v>0</v>
      </c>
    </row>
    <row r="88" spans="1:23" ht="15.75" hidden="1">
      <c r="A88" s="469" t="s">
        <v>449</v>
      </c>
      <c r="B88" s="470" t="s">
        <v>219</v>
      </c>
      <c r="C88" s="482">
        <v>3</v>
      </c>
      <c r="D88" s="482"/>
      <c r="E88" s="391">
        <v>3</v>
      </c>
      <c r="F88" s="482"/>
      <c r="G88" s="483">
        <v>3</v>
      </c>
      <c r="H88" s="391">
        <v>3</v>
      </c>
      <c r="I88" s="482"/>
      <c r="J88" s="482"/>
      <c r="K88" s="482"/>
      <c r="L88" s="483"/>
      <c r="M88" s="483"/>
      <c r="N88" s="482"/>
      <c r="O88" s="483"/>
      <c r="P88" s="483">
        <v>3</v>
      </c>
      <c r="Q88" s="474"/>
      <c r="R88" s="566">
        <v>3</v>
      </c>
      <c r="S88" s="483">
        <v>1</v>
      </c>
      <c r="T88" s="483"/>
      <c r="U88" s="483"/>
      <c r="V88" s="483">
        <v>2</v>
      </c>
      <c r="W88" s="483"/>
    </row>
    <row r="89" spans="1:23" ht="15.75" hidden="1">
      <c r="A89" s="469" t="s">
        <v>450</v>
      </c>
      <c r="B89" s="470" t="s">
        <v>220</v>
      </c>
      <c r="C89" s="482"/>
      <c r="D89" s="482"/>
      <c r="E89" s="391">
        <v>0</v>
      </c>
      <c r="F89" s="482"/>
      <c r="G89" s="483"/>
      <c r="H89" s="391">
        <v>0</v>
      </c>
      <c r="I89" s="482"/>
      <c r="J89" s="482"/>
      <c r="K89" s="482"/>
      <c r="L89" s="483"/>
      <c r="M89" s="483"/>
      <c r="N89" s="482"/>
      <c r="O89" s="483"/>
      <c r="P89" s="483"/>
      <c r="Q89" s="474"/>
      <c r="R89" s="566">
        <v>0</v>
      </c>
      <c r="S89" s="483"/>
      <c r="T89" s="483"/>
      <c r="U89" s="483"/>
      <c r="V89" s="483"/>
      <c r="W89" s="483"/>
    </row>
    <row r="90" spans="1:23" ht="15.75" hidden="1">
      <c r="A90" s="392" t="s">
        <v>26</v>
      </c>
      <c r="B90" s="393" t="s">
        <v>359</v>
      </c>
      <c r="C90" s="391">
        <v>3</v>
      </c>
      <c r="D90" s="391">
        <v>0</v>
      </c>
      <c r="E90" s="391">
        <v>3</v>
      </c>
      <c r="F90" s="391">
        <v>0</v>
      </c>
      <c r="G90" s="391">
        <v>3</v>
      </c>
      <c r="H90" s="391">
        <v>3</v>
      </c>
      <c r="I90" s="391">
        <v>0</v>
      </c>
      <c r="J90" s="391">
        <v>0</v>
      </c>
      <c r="K90" s="391">
        <v>0</v>
      </c>
      <c r="L90" s="391">
        <v>0</v>
      </c>
      <c r="M90" s="391">
        <v>0</v>
      </c>
      <c r="N90" s="391">
        <v>0</v>
      </c>
      <c r="O90" s="391">
        <v>0</v>
      </c>
      <c r="P90" s="391">
        <v>3</v>
      </c>
      <c r="Q90" s="391">
        <v>0</v>
      </c>
      <c r="R90" s="391">
        <v>3</v>
      </c>
      <c r="S90" s="391">
        <v>0</v>
      </c>
      <c r="T90" s="391">
        <v>1</v>
      </c>
      <c r="U90" s="391">
        <v>0</v>
      </c>
      <c r="V90" s="391">
        <v>2</v>
      </c>
      <c r="W90" s="391">
        <v>0</v>
      </c>
    </row>
    <row r="91" spans="1:23" ht="15.75" hidden="1">
      <c r="A91" s="486" t="s">
        <v>451</v>
      </c>
      <c r="B91" s="470" t="s">
        <v>219</v>
      </c>
      <c r="C91" s="482">
        <v>3</v>
      </c>
      <c r="D91" s="482"/>
      <c r="E91" s="391">
        <v>3</v>
      </c>
      <c r="F91" s="482"/>
      <c r="G91" s="483">
        <v>3</v>
      </c>
      <c r="H91" s="391">
        <v>3</v>
      </c>
      <c r="I91" s="482"/>
      <c r="J91" s="482"/>
      <c r="K91" s="482"/>
      <c r="L91" s="483"/>
      <c r="M91" s="483"/>
      <c r="N91" s="482"/>
      <c r="O91" s="483"/>
      <c r="P91" s="483">
        <v>3</v>
      </c>
      <c r="Q91" s="474"/>
      <c r="R91" s="566">
        <v>3</v>
      </c>
      <c r="S91" s="483"/>
      <c r="T91" s="483">
        <v>1</v>
      </c>
      <c r="U91" s="483"/>
      <c r="V91" s="483">
        <v>2</v>
      </c>
      <c r="W91" s="483"/>
    </row>
    <row r="92" spans="1:23" ht="15.75" hidden="1">
      <c r="A92" s="486" t="s">
        <v>452</v>
      </c>
      <c r="B92" s="470" t="s">
        <v>220</v>
      </c>
      <c r="C92" s="482"/>
      <c r="D92" s="482"/>
      <c r="E92" s="391">
        <v>0</v>
      </c>
      <c r="F92" s="482"/>
      <c r="G92" s="483"/>
      <c r="H92" s="391">
        <v>0</v>
      </c>
      <c r="I92" s="482"/>
      <c r="J92" s="482"/>
      <c r="K92" s="482"/>
      <c r="L92" s="483"/>
      <c r="M92" s="483"/>
      <c r="N92" s="482"/>
      <c r="O92" s="483"/>
      <c r="P92" s="483"/>
      <c r="Q92" s="474"/>
      <c r="R92" s="566">
        <v>0</v>
      </c>
      <c r="S92" s="483"/>
      <c r="T92" s="483"/>
      <c r="U92" s="483"/>
      <c r="V92" s="483"/>
      <c r="W92" s="483"/>
    </row>
    <row r="93" spans="1:23" ht="15.75" hidden="1">
      <c r="A93" s="394" t="s">
        <v>27</v>
      </c>
      <c r="B93" s="393" t="s">
        <v>361</v>
      </c>
      <c r="C93" s="391">
        <v>2</v>
      </c>
      <c r="D93" s="391">
        <v>0</v>
      </c>
      <c r="E93" s="391">
        <v>2</v>
      </c>
      <c r="F93" s="391">
        <v>0</v>
      </c>
      <c r="G93" s="391">
        <v>2</v>
      </c>
      <c r="H93" s="391">
        <v>2</v>
      </c>
      <c r="I93" s="391">
        <v>0</v>
      </c>
      <c r="J93" s="391">
        <v>0</v>
      </c>
      <c r="K93" s="391">
        <v>0</v>
      </c>
      <c r="L93" s="391">
        <v>0</v>
      </c>
      <c r="M93" s="391">
        <v>1</v>
      </c>
      <c r="N93" s="391">
        <v>0</v>
      </c>
      <c r="O93" s="391">
        <v>0</v>
      </c>
      <c r="P93" s="391">
        <v>1</v>
      </c>
      <c r="Q93" s="391">
        <v>0</v>
      </c>
      <c r="R93" s="391">
        <v>2</v>
      </c>
      <c r="S93" s="391">
        <v>1</v>
      </c>
      <c r="T93" s="391">
        <v>0</v>
      </c>
      <c r="U93" s="391">
        <v>0</v>
      </c>
      <c r="V93" s="391">
        <v>1</v>
      </c>
      <c r="W93" s="391">
        <v>0</v>
      </c>
    </row>
    <row r="94" spans="1:23" ht="15.75" hidden="1">
      <c r="A94" s="469" t="s">
        <v>453</v>
      </c>
      <c r="B94" s="470" t="s">
        <v>219</v>
      </c>
      <c r="C94" s="482">
        <v>2</v>
      </c>
      <c r="D94" s="482"/>
      <c r="E94" s="391">
        <v>2</v>
      </c>
      <c r="F94" s="482"/>
      <c r="G94" s="483">
        <v>2</v>
      </c>
      <c r="H94" s="391">
        <v>2</v>
      </c>
      <c r="I94" s="482"/>
      <c r="J94" s="482"/>
      <c r="K94" s="482"/>
      <c r="L94" s="483"/>
      <c r="M94" s="483">
        <v>1</v>
      </c>
      <c r="N94" s="482"/>
      <c r="O94" s="483"/>
      <c r="P94" s="483">
        <v>1</v>
      </c>
      <c r="Q94" s="474"/>
      <c r="R94" s="566">
        <v>2</v>
      </c>
      <c r="S94" s="483">
        <v>1</v>
      </c>
      <c r="T94" s="483"/>
      <c r="U94" s="483"/>
      <c r="V94" s="483">
        <v>1</v>
      </c>
      <c r="W94" s="483"/>
    </row>
    <row r="95" spans="1:23" ht="15.75" hidden="1">
      <c r="A95" s="469" t="s">
        <v>454</v>
      </c>
      <c r="B95" s="470" t="s">
        <v>220</v>
      </c>
      <c r="C95" s="482"/>
      <c r="D95" s="482"/>
      <c r="E95" s="391">
        <v>0</v>
      </c>
      <c r="F95" s="482"/>
      <c r="G95" s="483"/>
      <c r="H95" s="391">
        <v>0</v>
      </c>
      <c r="I95" s="482"/>
      <c r="J95" s="482"/>
      <c r="K95" s="482"/>
      <c r="L95" s="483"/>
      <c r="M95" s="483"/>
      <c r="N95" s="482"/>
      <c r="O95" s="483"/>
      <c r="P95" s="483"/>
      <c r="Q95" s="474"/>
      <c r="R95" s="566">
        <v>0</v>
      </c>
      <c r="S95" s="483"/>
      <c r="T95" s="483"/>
      <c r="U95" s="483"/>
      <c r="V95" s="483"/>
      <c r="W95" s="483"/>
    </row>
    <row r="96" spans="1:23" ht="15.75" hidden="1">
      <c r="A96" s="392" t="s">
        <v>29</v>
      </c>
      <c r="B96" s="393" t="s">
        <v>363</v>
      </c>
      <c r="C96" s="391">
        <v>1</v>
      </c>
      <c r="D96" s="391">
        <v>0</v>
      </c>
      <c r="E96" s="391">
        <v>1</v>
      </c>
      <c r="F96" s="391">
        <v>0</v>
      </c>
      <c r="G96" s="391">
        <v>1</v>
      </c>
      <c r="H96" s="391">
        <v>1</v>
      </c>
      <c r="I96" s="391">
        <v>0</v>
      </c>
      <c r="J96" s="391">
        <v>0</v>
      </c>
      <c r="K96" s="391">
        <v>0</v>
      </c>
      <c r="L96" s="391">
        <v>1</v>
      </c>
      <c r="M96" s="391">
        <v>0</v>
      </c>
      <c r="N96" s="391">
        <v>0</v>
      </c>
      <c r="O96" s="391">
        <v>0</v>
      </c>
      <c r="P96" s="391">
        <v>0</v>
      </c>
      <c r="Q96" s="391">
        <v>0</v>
      </c>
      <c r="R96" s="391">
        <v>1</v>
      </c>
      <c r="S96" s="391">
        <v>0</v>
      </c>
      <c r="T96" s="391">
        <v>0</v>
      </c>
      <c r="U96" s="391">
        <v>0</v>
      </c>
      <c r="V96" s="391">
        <v>1</v>
      </c>
      <c r="W96" s="391">
        <v>0</v>
      </c>
    </row>
    <row r="97" spans="1:23" ht="15.75" hidden="1">
      <c r="A97" s="486" t="s">
        <v>455</v>
      </c>
      <c r="B97" s="470" t="s">
        <v>219</v>
      </c>
      <c r="C97" s="482">
        <v>1</v>
      </c>
      <c r="D97" s="482"/>
      <c r="E97" s="391">
        <v>1</v>
      </c>
      <c r="F97" s="482"/>
      <c r="G97" s="483">
        <v>1</v>
      </c>
      <c r="H97" s="391">
        <v>1</v>
      </c>
      <c r="I97" s="482"/>
      <c r="J97" s="482"/>
      <c r="K97" s="482"/>
      <c r="L97" s="483">
        <v>1</v>
      </c>
      <c r="M97" s="483"/>
      <c r="N97" s="482"/>
      <c r="O97" s="483"/>
      <c r="P97" s="483"/>
      <c r="Q97" s="474"/>
      <c r="R97" s="566">
        <v>1</v>
      </c>
      <c r="S97" s="483"/>
      <c r="T97" s="483"/>
      <c r="U97" s="483"/>
      <c r="V97" s="483">
        <v>1</v>
      </c>
      <c r="W97" s="483"/>
    </row>
    <row r="98" spans="1:23" ht="15.75" hidden="1">
      <c r="A98" s="486" t="s">
        <v>456</v>
      </c>
      <c r="B98" s="470" t="s">
        <v>220</v>
      </c>
      <c r="C98" s="482"/>
      <c r="D98" s="482"/>
      <c r="E98" s="391">
        <v>0</v>
      </c>
      <c r="F98" s="482"/>
      <c r="G98" s="483"/>
      <c r="H98" s="391">
        <v>0</v>
      </c>
      <c r="I98" s="482"/>
      <c r="J98" s="482"/>
      <c r="K98" s="482"/>
      <c r="L98" s="483"/>
      <c r="M98" s="483"/>
      <c r="N98" s="482"/>
      <c r="O98" s="483"/>
      <c r="P98" s="483"/>
      <c r="Q98" s="474"/>
      <c r="R98" s="566">
        <v>0</v>
      </c>
      <c r="S98" s="483"/>
      <c r="T98" s="483"/>
      <c r="U98" s="483"/>
      <c r="V98" s="483"/>
      <c r="W98" s="483"/>
    </row>
    <row r="99" spans="1:23" ht="15.75" hidden="1">
      <c r="A99" s="394" t="s">
        <v>30</v>
      </c>
      <c r="B99" s="393" t="s">
        <v>365</v>
      </c>
      <c r="C99" s="391">
        <v>3</v>
      </c>
      <c r="D99" s="391">
        <v>0</v>
      </c>
      <c r="E99" s="391">
        <v>3</v>
      </c>
      <c r="F99" s="391">
        <v>0</v>
      </c>
      <c r="G99" s="391">
        <v>3</v>
      </c>
      <c r="H99" s="391">
        <v>3</v>
      </c>
      <c r="I99" s="391">
        <v>0</v>
      </c>
      <c r="J99" s="391">
        <v>0</v>
      </c>
      <c r="K99" s="391">
        <v>0</v>
      </c>
      <c r="L99" s="391">
        <v>1</v>
      </c>
      <c r="M99" s="391">
        <v>0</v>
      </c>
      <c r="N99" s="391">
        <v>0</v>
      </c>
      <c r="O99" s="391">
        <v>1</v>
      </c>
      <c r="P99" s="391">
        <v>1</v>
      </c>
      <c r="Q99" s="391">
        <v>0</v>
      </c>
      <c r="R99" s="391">
        <v>3</v>
      </c>
      <c r="S99" s="391">
        <v>0</v>
      </c>
      <c r="T99" s="391">
        <v>0</v>
      </c>
      <c r="U99" s="391">
        <v>0</v>
      </c>
      <c r="V99" s="391">
        <v>3</v>
      </c>
      <c r="W99" s="391">
        <v>0</v>
      </c>
    </row>
    <row r="100" spans="1:23" ht="15.75" hidden="1">
      <c r="A100" s="469" t="s">
        <v>457</v>
      </c>
      <c r="B100" s="470" t="s">
        <v>219</v>
      </c>
      <c r="C100" s="482">
        <v>3</v>
      </c>
      <c r="D100" s="482"/>
      <c r="E100" s="391">
        <v>3</v>
      </c>
      <c r="F100" s="482"/>
      <c r="G100" s="483">
        <v>3</v>
      </c>
      <c r="H100" s="391">
        <v>3</v>
      </c>
      <c r="I100" s="482"/>
      <c r="J100" s="482"/>
      <c r="K100" s="482"/>
      <c r="L100" s="483">
        <v>1</v>
      </c>
      <c r="M100" s="483"/>
      <c r="N100" s="482"/>
      <c r="O100" s="483">
        <v>1</v>
      </c>
      <c r="P100" s="483">
        <v>1</v>
      </c>
      <c r="Q100" s="474"/>
      <c r="R100" s="566">
        <v>3</v>
      </c>
      <c r="S100" s="483"/>
      <c r="T100" s="483"/>
      <c r="U100" s="483"/>
      <c r="V100" s="483">
        <v>3</v>
      </c>
      <c r="W100" s="483"/>
    </row>
    <row r="101" spans="1:23" ht="15.75" hidden="1">
      <c r="A101" s="469" t="s">
        <v>458</v>
      </c>
      <c r="B101" s="470" t="s">
        <v>220</v>
      </c>
      <c r="C101" s="482"/>
      <c r="D101" s="482"/>
      <c r="E101" s="391">
        <v>0</v>
      </c>
      <c r="F101" s="482"/>
      <c r="G101" s="483"/>
      <c r="H101" s="391">
        <v>0</v>
      </c>
      <c r="I101" s="482"/>
      <c r="J101" s="482"/>
      <c r="K101" s="482"/>
      <c r="L101" s="483"/>
      <c r="M101" s="483"/>
      <c r="N101" s="482"/>
      <c r="O101" s="483"/>
      <c r="P101" s="483"/>
      <c r="Q101" s="474"/>
      <c r="R101" s="566">
        <v>0</v>
      </c>
      <c r="S101" s="483"/>
      <c r="T101" s="483"/>
      <c r="U101" s="483"/>
      <c r="V101" s="483"/>
      <c r="W101" s="483"/>
    </row>
    <row r="102" spans="1:23" ht="15.75" hidden="1">
      <c r="A102" s="392" t="s">
        <v>104</v>
      </c>
      <c r="B102" s="393" t="s">
        <v>367</v>
      </c>
      <c r="C102" s="391">
        <v>3</v>
      </c>
      <c r="D102" s="391">
        <v>0</v>
      </c>
      <c r="E102" s="391">
        <v>3</v>
      </c>
      <c r="F102" s="391">
        <v>0</v>
      </c>
      <c r="G102" s="391">
        <v>3</v>
      </c>
      <c r="H102" s="391">
        <v>3</v>
      </c>
      <c r="I102" s="391">
        <v>0</v>
      </c>
      <c r="J102" s="391">
        <v>0</v>
      </c>
      <c r="K102" s="391">
        <v>0</v>
      </c>
      <c r="L102" s="391">
        <v>0</v>
      </c>
      <c r="M102" s="391">
        <v>0</v>
      </c>
      <c r="N102" s="391">
        <v>0</v>
      </c>
      <c r="O102" s="391">
        <v>0</v>
      </c>
      <c r="P102" s="391">
        <v>3</v>
      </c>
      <c r="Q102" s="391">
        <v>0</v>
      </c>
      <c r="R102" s="391">
        <v>3</v>
      </c>
      <c r="S102" s="391">
        <v>0</v>
      </c>
      <c r="T102" s="391">
        <v>0</v>
      </c>
      <c r="U102" s="391">
        <v>0</v>
      </c>
      <c r="V102" s="391">
        <v>2</v>
      </c>
      <c r="W102" s="391">
        <v>1</v>
      </c>
    </row>
    <row r="103" spans="1:23" ht="15.75" hidden="1">
      <c r="A103" s="486" t="s">
        <v>459</v>
      </c>
      <c r="B103" s="470" t="s">
        <v>219</v>
      </c>
      <c r="C103" s="482">
        <v>3</v>
      </c>
      <c r="D103" s="482"/>
      <c r="E103" s="391">
        <v>3</v>
      </c>
      <c r="F103" s="482"/>
      <c r="G103" s="483">
        <v>3</v>
      </c>
      <c r="H103" s="391">
        <v>3</v>
      </c>
      <c r="I103" s="482"/>
      <c r="J103" s="482"/>
      <c r="K103" s="482"/>
      <c r="L103" s="483"/>
      <c r="M103" s="483"/>
      <c r="N103" s="482"/>
      <c r="O103" s="483"/>
      <c r="P103" s="483">
        <v>3</v>
      </c>
      <c r="Q103" s="474"/>
      <c r="R103" s="566">
        <v>3</v>
      </c>
      <c r="S103" s="483"/>
      <c r="T103" s="483"/>
      <c r="U103" s="483"/>
      <c r="V103" s="483">
        <v>2</v>
      </c>
      <c r="W103" s="483">
        <v>1</v>
      </c>
    </row>
    <row r="104" spans="1:23" ht="15.75" hidden="1">
      <c r="A104" s="486" t="s">
        <v>460</v>
      </c>
      <c r="B104" s="470" t="s">
        <v>220</v>
      </c>
      <c r="C104" s="482"/>
      <c r="D104" s="482"/>
      <c r="E104" s="391">
        <v>0</v>
      </c>
      <c r="F104" s="482"/>
      <c r="G104" s="483"/>
      <c r="H104" s="391">
        <v>0</v>
      </c>
      <c r="I104" s="482"/>
      <c r="J104" s="482"/>
      <c r="K104" s="482"/>
      <c r="L104" s="483"/>
      <c r="M104" s="483"/>
      <c r="N104" s="482"/>
      <c r="O104" s="483"/>
      <c r="P104" s="483"/>
      <c r="Q104" s="474"/>
      <c r="R104" s="566">
        <v>0</v>
      </c>
      <c r="S104" s="483"/>
      <c r="T104" s="483"/>
      <c r="U104" s="483"/>
      <c r="V104" s="483"/>
      <c r="W104" s="483"/>
    </row>
    <row r="105" ht="15.75" hidden="1"/>
    <row r="106" ht="15.75" hidden="1"/>
    <row r="108" ht="15.75">
      <c r="B108" s="119" t="s">
        <v>474</v>
      </c>
    </row>
    <row r="110" spans="1:23" ht="15.75">
      <c r="A110" s="783" t="s">
        <v>216</v>
      </c>
      <c r="B110" s="784"/>
      <c r="C110" s="514">
        <f aca="true" t="shared" si="20" ref="C110:C151">C9-C63</f>
        <v>0</v>
      </c>
      <c r="D110" s="514">
        <f aca="true" t="shared" si="21" ref="D110:W123">D9-D63</f>
        <v>0</v>
      </c>
      <c r="E110" s="558">
        <f t="shared" si="21"/>
        <v>0</v>
      </c>
      <c r="F110" s="514">
        <f t="shared" si="21"/>
        <v>0</v>
      </c>
      <c r="G110" s="514">
        <f t="shared" si="21"/>
        <v>0</v>
      </c>
      <c r="H110" s="558">
        <f t="shared" si="21"/>
        <v>0</v>
      </c>
      <c r="I110" s="514">
        <f t="shared" si="21"/>
        <v>0</v>
      </c>
      <c r="J110" s="514">
        <f t="shared" si="21"/>
        <v>0</v>
      </c>
      <c r="K110" s="514">
        <f t="shared" si="21"/>
        <v>0</v>
      </c>
      <c r="L110" s="514">
        <f t="shared" si="21"/>
        <v>0</v>
      </c>
      <c r="M110" s="514">
        <f t="shared" si="21"/>
        <v>0</v>
      </c>
      <c r="N110" s="514">
        <f t="shared" si="21"/>
        <v>0</v>
      </c>
      <c r="O110" s="514">
        <f t="shared" si="21"/>
        <v>0</v>
      </c>
      <c r="P110" s="514">
        <f t="shared" si="21"/>
        <v>0</v>
      </c>
      <c r="Q110" s="514">
        <f t="shared" si="21"/>
        <v>0</v>
      </c>
      <c r="R110" s="558">
        <f t="shared" si="21"/>
        <v>0</v>
      </c>
      <c r="S110" s="514">
        <f t="shared" si="21"/>
        <v>0</v>
      </c>
      <c r="T110" s="514">
        <f t="shared" si="21"/>
        <v>0</v>
      </c>
      <c r="U110" s="514">
        <f t="shared" si="21"/>
        <v>0</v>
      </c>
      <c r="V110" s="514">
        <f t="shared" si="21"/>
        <v>0</v>
      </c>
      <c r="W110" s="514">
        <f t="shared" si="21"/>
        <v>0</v>
      </c>
    </row>
    <row r="111" spans="1:23" ht="15.75">
      <c r="A111" s="785" t="s">
        <v>217</v>
      </c>
      <c r="B111" s="786"/>
      <c r="C111" s="514">
        <f t="shared" si="20"/>
        <v>0</v>
      </c>
      <c r="D111" s="514">
        <f aca="true" t="shared" si="22" ref="D111:R111">D10-D64</f>
        <v>0</v>
      </c>
      <c r="E111" s="558">
        <f t="shared" si="22"/>
        <v>0</v>
      </c>
      <c r="F111" s="514">
        <f t="shared" si="22"/>
        <v>0</v>
      </c>
      <c r="G111" s="514">
        <f t="shared" si="22"/>
        <v>0</v>
      </c>
      <c r="H111" s="558">
        <f t="shared" si="22"/>
        <v>0</v>
      </c>
      <c r="I111" s="514">
        <f t="shared" si="22"/>
        <v>0</v>
      </c>
      <c r="J111" s="514">
        <f t="shared" si="22"/>
        <v>0</v>
      </c>
      <c r="K111" s="514">
        <f t="shared" si="22"/>
        <v>0</v>
      </c>
      <c r="L111" s="514">
        <f t="shared" si="22"/>
        <v>0</v>
      </c>
      <c r="M111" s="514">
        <f t="shared" si="22"/>
        <v>0</v>
      </c>
      <c r="N111" s="514">
        <f t="shared" si="22"/>
        <v>0</v>
      </c>
      <c r="O111" s="514">
        <f t="shared" si="22"/>
        <v>0</v>
      </c>
      <c r="P111" s="514">
        <f t="shared" si="22"/>
        <v>0</v>
      </c>
      <c r="Q111" s="514">
        <f t="shared" si="22"/>
        <v>0</v>
      </c>
      <c r="R111" s="558">
        <f t="shared" si="22"/>
        <v>0</v>
      </c>
      <c r="S111" s="514">
        <f t="shared" si="21"/>
        <v>0</v>
      </c>
      <c r="T111" s="514">
        <f t="shared" si="21"/>
        <v>0</v>
      </c>
      <c r="U111" s="514">
        <f t="shared" si="21"/>
        <v>0</v>
      </c>
      <c r="V111" s="514">
        <f t="shared" si="21"/>
        <v>0</v>
      </c>
      <c r="W111" s="514">
        <f t="shared" si="21"/>
        <v>0</v>
      </c>
    </row>
    <row r="112" spans="1:23" ht="15.75">
      <c r="A112" s="392" t="s">
        <v>0</v>
      </c>
      <c r="B112" s="393" t="s">
        <v>218</v>
      </c>
      <c r="C112" s="461">
        <f t="shared" si="20"/>
        <v>0</v>
      </c>
      <c r="D112" s="461">
        <f t="shared" si="21"/>
        <v>0</v>
      </c>
      <c r="E112" s="391">
        <f t="shared" si="21"/>
        <v>0</v>
      </c>
      <c r="F112" s="461">
        <f t="shared" si="21"/>
        <v>0</v>
      </c>
      <c r="G112" s="461">
        <f t="shared" si="21"/>
        <v>0</v>
      </c>
      <c r="H112" s="391">
        <f t="shared" si="21"/>
        <v>0</v>
      </c>
      <c r="I112" s="461">
        <f t="shared" si="21"/>
        <v>0</v>
      </c>
      <c r="J112" s="461">
        <f t="shared" si="21"/>
        <v>0</v>
      </c>
      <c r="K112" s="461">
        <f t="shared" si="21"/>
        <v>0</v>
      </c>
      <c r="L112" s="461">
        <f t="shared" si="21"/>
        <v>0</v>
      </c>
      <c r="M112" s="461">
        <f t="shared" si="21"/>
        <v>0</v>
      </c>
      <c r="N112" s="461">
        <f t="shared" si="21"/>
        <v>0</v>
      </c>
      <c r="O112" s="461">
        <f t="shared" si="21"/>
        <v>0</v>
      </c>
      <c r="P112" s="461">
        <f t="shared" si="21"/>
        <v>0</v>
      </c>
      <c r="Q112" s="461">
        <f t="shared" si="21"/>
        <v>0</v>
      </c>
      <c r="R112" s="391">
        <f t="shared" si="21"/>
        <v>0</v>
      </c>
      <c r="S112" s="461">
        <f t="shared" si="21"/>
        <v>0</v>
      </c>
      <c r="T112" s="461">
        <f t="shared" si="21"/>
        <v>0</v>
      </c>
      <c r="U112" s="461">
        <f t="shared" si="21"/>
        <v>0</v>
      </c>
      <c r="V112" s="461">
        <f t="shared" si="21"/>
        <v>0</v>
      </c>
      <c r="W112" s="461">
        <f t="shared" si="21"/>
        <v>0</v>
      </c>
    </row>
    <row r="113" spans="1:23" ht="15.75">
      <c r="A113" s="469" t="s">
        <v>13</v>
      </c>
      <c r="B113" s="470" t="s">
        <v>219</v>
      </c>
      <c r="C113" s="461">
        <f t="shared" si="20"/>
        <v>0</v>
      </c>
      <c r="D113" s="461">
        <f t="shared" si="21"/>
        <v>0</v>
      </c>
      <c r="E113" s="391">
        <f t="shared" si="21"/>
        <v>0</v>
      </c>
      <c r="F113" s="461">
        <f t="shared" si="21"/>
        <v>0</v>
      </c>
      <c r="G113" s="461">
        <f t="shared" si="21"/>
        <v>0</v>
      </c>
      <c r="H113" s="391">
        <f t="shared" si="21"/>
        <v>0</v>
      </c>
      <c r="I113" s="461">
        <f t="shared" si="21"/>
        <v>0</v>
      </c>
      <c r="J113" s="461">
        <f t="shared" si="21"/>
        <v>0</v>
      </c>
      <c r="K113" s="461">
        <f t="shared" si="21"/>
        <v>0</v>
      </c>
      <c r="L113" s="461">
        <f t="shared" si="21"/>
        <v>0</v>
      </c>
      <c r="M113" s="461">
        <f t="shared" si="21"/>
        <v>0</v>
      </c>
      <c r="N113" s="461">
        <f t="shared" si="21"/>
        <v>0</v>
      </c>
      <c r="O113" s="461">
        <f t="shared" si="21"/>
        <v>0</v>
      </c>
      <c r="P113" s="461">
        <f t="shared" si="21"/>
        <v>0</v>
      </c>
      <c r="Q113" s="461">
        <f t="shared" si="21"/>
        <v>0</v>
      </c>
      <c r="R113" s="391">
        <f t="shared" si="21"/>
        <v>0</v>
      </c>
      <c r="S113" s="461">
        <f t="shared" si="21"/>
        <v>0</v>
      </c>
      <c r="T113" s="461">
        <f t="shared" si="21"/>
        <v>0</v>
      </c>
      <c r="U113" s="461">
        <f t="shared" si="21"/>
        <v>0</v>
      </c>
      <c r="V113" s="461">
        <f t="shared" si="21"/>
        <v>0</v>
      </c>
      <c r="W113" s="461">
        <f t="shared" si="21"/>
        <v>0</v>
      </c>
    </row>
    <row r="114" spans="1:23" ht="15.75">
      <c r="A114" s="469" t="s">
        <v>14</v>
      </c>
      <c r="B114" s="470" t="s">
        <v>220</v>
      </c>
      <c r="C114" s="461">
        <f t="shared" si="20"/>
        <v>0</v>
      </c>
      <c r="D114" s="461">
        <f t="shared" si="21"/>
        <v>0</v>
      </c>
      <c r="E114" s="391">
        <f t="shared" si="21"/>
        <v>0</v>
      </c>
      <c r="F114" s="461">
        <f t="shared" si="21"/>
        <v>0</v>
      </c>
      <c r="G114" s="461">
        <f t="shared" si="21"/>
        <v>0</v>
      </c>
      <c r="H114" s="391">
        <f t="shared" si="21"/>
        <v>0</v>
      </c>
      <c r="I114" s="461">
        <f t="shared" si="21"/>
        <v>0</v>
      </c>
      <c r="J114" s="461">
        <f t="shared" si="21"/>
        <v>0</v>
      </c>
      <c r="K114" s="461">
        <f t="shared" si="21"/>
        <v>0</v>
      </c>
      <c r="L114" s="461">
        <f t="shared" si="21"/>
        <v>0</v>
      </c>
      <c r="M114" s="461">
        <f t="shared" si="21"/>
        <v>0</v>
      </c>
      <c r="N114" s="461">
        <f t="shared" si="21"/>
        <v>0</v>
      </c>
      <c r="O114" s="461">
        <f t="shared" si="21"/>
        <v>0</v>
      </c>
      <c r="P114" s="461">
        <f t="shared" si="21"/>
        <v>0</v>
      </c>
      <c r="Q114" s="461">
        <f t="shared" si="21"/>
        <v>0</v>
      </c>
      <c r="R114" s="391">
        <f t="shared" si="21"/>
        <v>0</v>
      </c>
      <c r="S114" s="461">
        <f t="shared" si="21"/>
        <v>0</v>
      </c>
      <c r="T114" s="461">
        <f t="shared" si="21"/>
        <v>0</v>
      </c>
      <c r="U114" s="461">
        <f t="shared" si="21"/>
        <v>0</v>
      </c>
      <c r="V114" s="461">
        <f t="shared" si="21"/>
        <v>0</v>
      </c>
      <c r="W114" s="461">
        <f t="shared" si="21"/>
        <v>0</v>
      </c>
    </row>
    <row r="115" spans="1:23" ht="15.75">
      <c r="A115" s="476" t="s">
        <v>1</v>
      </c>
      <c r="B115" s="477" t="s">
        <v>8</v>
      </c>
      <c r="C115" s="461">
        <f t="shared" si="20"/>
        <v>0</v>
      </c>
      <c r="D115" s="461">
        <f t="shared" si="21"/>
        <v>0</v>
      </c>
      <c r="E115" s="391">
        <f t="shared" si="21"/>
        <v>0</v>
      </c>
      <c r="F115" s="461">
        <f t="shared" si="21"/>
        <v>0</v>
      </c>
      <c r="G115" s="461">
        <f t="shared" si="21"/>
        <v>0</v>
      </c>
      <c r="H115" s="391">
        <f t="shared" si="21"/>
        <v>0</v>
      </c>
      <c r="I115" s="461">
        <f t="shared" si="21"/>
        <v>0</v>
      </c>
      <c r="J115" s="461">
        <f t="shared" si="21"/>
        <v>0</v>
      </c>
      <c r="K115" s="461">
        <f t="shared" si="21"/>
        <v>0</v>
      </c>
      <c r="L115" s="461">
        <f t="shared" si="21"/>
        <v>0</v>
      </c>
      <c r="M115" s="461">
        <f t="shared" si="21"/>
        <v>0</v>
      </c>
      <c r="N115" s="461">
        <f t="shared" si="21"/>
        <v>0</v>
      </c>
      <c r="O115" s="461">
        <f t="shared" si="21"/>
        <v>0</v>
      </c>
      <c r="P115" s="461">
        <f t="shared" si="21"/>
        <v>0</v>
      </c>
      <c r="Q115" s="461">
        <f t="shared" si="21"/>
        <v>0</v>
      </c>
      <c r="R115" s="391">
        <f t="shared" si="21"/>
        <v>0</v>
      </c>
      <c r="S115" s="461">
        <f t="shared" si="21"/>
        <v>0</v>
      </c>
      <c r="T115" s="461">
        <f t="shared" si="21"/>
        <v>0</v>
      </c>
      <c r="U115" s="461">
        <f t="shared" si="21"/>
        <v>0</v>
      </c>
      <c r="V115" s="461">
        <f t="shared" si="21"/>
        <v>0</v>
      </c>
      <c r="W115" s="461">
        <f t="shared" si="21"/>
        <v>0</v>
      </c>
    </row>
    <row r="116" spans="1:23" ht="15.75">
      <c r="A116" s="394" t="s">
        <v>13</v>
      </c>
      <c r="B116" s="393" t="s">
        <v>346</v>
      </c>
      <c r="C116" s="461">
        <f t="shared" si="20"/>
        <v>0</v>
      </c>
      <c r="D116" s="461">
        <f t="shared" si="21"/>
        <v>0</v>
      </c>
      <c r="E116" s="391">
        <f t="shared" si="21"/>
        <v>0</v>
      </c>
      <c r="F116" s="461">
        <f t="shared" si="21"/>
        <v>0</v>
      </c>
      <c r="G116" s="461">
        <f t="shared" si="21"/>
        <v>0</v>
      </c>
      <c r="H116" s="391">
        <f t="shared" si="21"/>
        <v>0</v>
      </c>
      <c r="I116" s="461">
        <f t="shared" si="21"/>
        <v>0</v>
      </c>
      <c r="J116" s="461">
        <f t="shared" si="21"/>
        <v>0</v>
      </c>
      <c r="K116" s="461">
        <f t="shared" si="21"/>
        <v>0</v>
      </c>
      <c r="L116" s="461">
        <f t="shared" si="21"/>
        <v>0</v>
      </c>
      <c r="M116" s="461">
        <f t="shared" si="21"/>
        <v>0</v>
      </c>
      <c r="N116" s="461">
        <f t="shared" si="21"/>
        <v>0</v>
      </c>
      <c r="O116" s="461">
        <f t="shared" si="21"/>
        <v>0</v>
      </c>
      <c r="P116" s="461">
        <f t="shared" si="21"/>
        <v>0</v>
      </c>
      <c r="Q116" s="461">
        <f t="shared" si="21"/>
        <v>0</v>
      </c>
      <c r="R116" s="391">
        <f t="shared" si="21"/>
        <v>0</v>
      </c>
      <c r="S116" s="461">
        <f t="shared" si="21"/>
        <v>0</v>
      </c>
      <c r="T116" s="461">
        <f t="shared" si="21"/>
        <v>0</v>
      </c>
      <c r="U116" s="461">
        <f t="shared" si="21"/>
        <v>0</v>
      </c>
      <c r="V116" s="461">
        <f t="shared" si="21"/>
        <v>0</v>
      </c>
      <c r="W116" s="461">
        <f t="shared" si="21"/>
        <v>0</v>
      </c>
    </row>
    <row r="117" spans="1:23" ht="15.75">
      <c r="A117" s="481" t="s">
        <v>15</v>
      </c>
      <c r="B117" s="470" t="s">
        <v>219</v>
      </c>
      <c r="C117" s="461">
        <f t="shared" si="20"/>
        <v>0</v>
      </c>
      <c r="D117" s="461">
        <f t="shared" si="21"/>
        <v>0</v>
      </c>
      <c r="E117" s="391">
        <f t="shared" si="21"/>
        <v>0</v>
      </c>
      <c r="F117" s="461">
        <f t="shared" si="21"/>
        <v>0</v>
      </c>
      <c r="G117" s="461">
        <f t="shared" si="21"/>
        <v>0</v>
      </c>
      <c r="H117" s="391">
        <f t="shared" si="21"/>
        <v>0</v>
      </c>
      <c r="I117" s="461">
        <f t="shared" si="21"/>
        <v>0</v>
      </c>
      <c r="J117" s="461">
        <f t="shared" si="21"/>
        <v>0</v>
      </c>
      <c r="K117" s="461">
        <f t="shared" si="21"/>
        <v>0</v>
      </c>
      <c r="L117" s="461">
        <f t="shared" si="21"/>
        <v>0</v>
      </c>
      <c r="M117" s="461">
        <f t="shared" si="21"/>
        <v>0</v>
      </c>
      <c r="N117" s="461">
        <f t="shared" si="21"/>
        <v>0</v>
      </c>
      <c r="O117" s="461">
        <f t="shared" si="21"/>
        <v>0</v>
      </c>
      <c r="P117" s="461">
        <f t="shared" si="21"/>
        <v>0</v>
      </c>
      <c r="Q117" s="461">
        <f t="shared" si="21"/>
        <v>0</v>
      </c>
      <c r="R117" s="391">
        <f t="shared" si="21"/>
        <v>0</v>
      </c>
      <c r="S117" s="461">
        <f t="shared" si="21"/>
        <v>0</v>
      </c>
      <c r="T117" s="461">
        <f t="shared" si="21"/>
        <v>0</v>
      </c>
      <c r="U117" s="461">
        <f t="shared" si="21"/>
        <v>0</v>
      </c>
      <c r="V117" s="461">
        <f t="shared" si="21"/>
        <v>0</v>
      </c>
      <c r="W117" s="461">
        <f t="shared" si="21"/>
        <v>0</v>
      </c>
    </row>
    <row r="118" spans="1:23" ht="15.75">
      <c r="A118" s="481" t="s">
        <v>16</v>
      </c>
      <c r="B118" s="470" t="s">
        <v>220</v>
      </c>
      <c r="C118" s="461">
        <f t="shared" si="20"/>
        <v>0</v>
      </c>
      <c r="D118" s="461">
        <f t="shared" si="21"/>
        <v>0</v>
      </c>
      <c r="E118" s="391">
        <f t="shared" si="21"/>
        <v>0</v>
      </c>
      <c r="F118" s="461">
        <f t="shared" si="21"/>
        <v>0</v>
      </c>
      <c r="G118" s="461">
        <f t="shared" si="21"/>
        <v>0</v>
      </c>
      <c r="H118" s="391">
        <f t="shared" si="21"/>
        <v>0</v>
      </c>
      <c r="I118" s="461">
        <f t="shared" si="21"/>
        <v>0</v>
      </c>
      <c r="J118" s="461">
        <f t="shared" si="21"/>
        <v>0</v>
      </c>
      <c r="K118" s="461">
        <f t="shared" si="21"/>
        <v>0</v>
      </c>
      <c r="L118" s="461">
        <f t="shared" si="21"/>
        <v>0</v>
      </c>
      <c r="M118" s="461">
        <f t="shared" si="21"/>
        <v>0</v>
      </c>
      <c r="N118" s="461">
        <f t="shared" si="21"/>
        <v>0</v>
      </c>
      <c r="O118" s="461">
        <f t="shared" si="21"/>
        <v>0</v>
      </c>
      <c r="P118" s="461">
        <f t="shared" si="21"/>
        <v>0</v>
      </c>
      <c r="Q118" s="461">
        <f t="shared" si="21"/>
        <v>0</v>
      </c>
      <c r="R118" s="391">
        <f t="shared" si="21"/>
        <v>0</v>
      </c>
      <c r="S118" s="461">
        <f t="shared" si="21"/>
        <v>0</v>
      </c>
      <c r="T118" s="461">
        <f t="shared" si="21"/>
        <v>0</v>
      </c>
      <c r="U118" s="461">
        <f t="shared" si="21"/>
        <v>0</v>
      </c>
      <c r="V118" s="461">
        <f t="shared" si="21"/>
        <v>0</v>
      </c>
      <c r="W118" s="461">
        <f t="shared" si="21"/>
        <v>0</v>
      </c>
    </row>
    <row r="119" spans="1:23" ht="15.75">
      <c r="A119" s="392" t="s">
        <v>14</v>
      </c>
      <c r="B119" s="393" t="s">
        <v>347</v>
      </c>
      <c r="C119" s="461">
        <f t="shared" si="20"/>
        <v>0</v>
      </c>
      <c r="D119" s="461">
        <f t="shared" si="21"/>
        <v>0</v>
      </c>
      <c r="E119" s="391">
        <f t="shared" si="21"/>
        <v>0</v>
      </c>
      <c r="F119" s="461">
        <f t="shared" si="21"/>
        <v>0</v>
      </c>
      <c r="G119" s="461">
        <f t="shared" si="21"/>
        <v>0</v>
      </c>
      <c r="H119" s="391">
        <f t="shared" si="21"/>
        <v>0</v>
      </c>
      <c r="I119" s="461">
        <f t="shared" si="21"/>
        <v>0</v>
      </c>
      <c r="J119" s="461">
        <f t="shared" si="21"/>
        <v>0</v>
      </c>
      <c r="K119" s="461">
        <f t="shared" si="21"/>
        <v>0</v>
      </c>
      <c r="L119" s="461">
        <f t="shared" si="21"/>
        <v>0</v>
      </c>
      <c r="M119" s="461">
        <f t="shared" si="21"/>
        <v>0</v>
      </c>
      <c r="N119" s="461">
        <f t="shared" si="21"/>
        <v>0</v>
      </c>
      <c r="O119" s="461">
        <f t="shared" si="21"/>
        <v>0</v>
      </c>
      <c r="P119" s="461">
        <f t="shared" si="21"/>
        <v>0</v>
      </c>
      <c r="Q119" s="461">
        <f t="shared" si="21"/>
        <v>0</v>
      </c>
      <c r="R119" s="391">
        <f t="shared" si="21"/>
        <v>0</v>
      </c>
      <c r="S119" s="461">
        <f t="shared" si="21"/>
        <v>0</v>
      </c>
      <c r="T119" s="461">
        <f t="shared" si="21"/>
        <v>0</v>
      </c>
      <c r="U119" s="461">
        <f t="shared" si="21"/>
        <v>0</v>
      </c>
      <c r="V119" s="461">
        <f t="shared" si="21"/>
        <v>0</v>
      </c>
      <c r="W119" s="461">
        <f t="shared" si="21"/>
        <v>0</v>
      </c>
    </row>
    <row r="120" spans="1:23" ht="15.75">
      <c r="A120" s="486" t="s">
        <v>17</v>
      </c>
      <c r="B120" s="470" t="s">
        <v>219</v>
      </c>
      <c r="C120" s="461">
        <f t="shared" si="20"/>
        <v>0</v>
      </c>
      <c r="D120" s="461">
        <f t="shared" si="21"/>
        <v>0</v>
      </c>
      <c r="E120" s="391">
        <f t="shared" si="21"/>
        <v>0</v>
      </c>
      <c r="F120" s="461">
        <f t="shared" si="21"/>
        <v>0</v>
      </c>
      <c r="G120" s="461">
        <f t="shared" si="21"/>
        <v>0</v>
      </c>
      <c r="H120" s="391">
        <f t="shared" si="21"/>
        <v>0</v>
      </c>
      <c r="I120" s="461">
        <f t="shared" si="21"/>
        <v>0</v>
      </c>
      <c r="J120" s="461">
        <f t="shared" si="21"/>
        <v>0</v>
      </c>
      <c r="K120" s="461">
        <f t="shared" si="21"/>
        <v>0</v>
      </c>
      <c r="L120" s="461">
        <f t="shared" si="21"/>
        <v>0</v>
      </c>
      <c r="M120" s="461">
        <f t="shared" si="21"/>
        <v>0</v>
      </c>
      <c r="N120" s="461">
        <f t="shared" si="21"/>
        <v>0</v>
      </c>
      <c r="O120" s="461">
        <f t="shared" si="21"/>
        <v>0</v>
      </c>
      <c r="P120" s="461">
        <f t="shared" si="21"/>
        <v>0</v>
      </c>
      <c r="Q120" s="461">
        <f t="shared" si="21"/>
        <v>0</v>
      </c>
      <c r="R120" s="391">
        <f t="shared" si="21"/>
        <v>0</v>
      </c>
      <c r="S120" s="461">
        <f t="shared" si="21"/>
        <v>0</v>
      </c>
      <c r="T120" s="461">
        <f t="shared" si="21"/>
        <v>0</v>
      </c>
      <c r="U120" s="461">
        <f t="shared" si="21"/>
        <v>0</v>
      </c>
      <c r="V120" s="461">
        <f t="shared" si="21"/>
        <v>0</v>
      </c>
      <c r="W120" s="461">
        <f t="shared" si="21"/>
        <v>0</v>
      </c>
    </row>
    <row r="121" spans="1:23" ht="15.75">
      <c r="A121" s="486" t="s">
        <v>18</v>
      </c>
      <c r="B121" s="470" t="s">
        <v>220</v>
      </c>
      <c r="C121" s="461">
        <f t="shared" si="20"/>
        <v>0</v>
      </c>
      <c r="D121" s="461">
        <f t="shared" si="21"/>
        <v>0</v>
      </c>
      <c r="E121" s="391">
        <f t="shared" si="21"/>
        <v>0</v>
      </c>
      <c r="F121" s="461">
        <f t="shared" si="21"/>
        <v>0</v>
      </c>
      <c r="G121" s="461">
        <f t="shared" si="21"/>
        <v>0</v>
      </c>
      <c r="H121" s="391">
        <f t="shared" si="21"/>
        <v>0</v>
      </c>
      <c r="I121" s="461">
        <f t="shared" si="21"/>
        <v>0</v>
      </c>
      <c r="J121" s="461">
        <f t="shared" si="21"/>
        <v>0</v>
      </c>
      <c r="K121" s="461">
        <f t="shared" si="21"/>
        <v>0</v>
      </c>
      <c r="L121" s="461">
        <f t="shared" si="21"/>
        <v>0</v>
      </c>
      <c r="M121" s="461">
        <f t="shared" si="21"/>
        <v>0</v>
      </c>
      <c r="N121" s="461">
        <f t="shared" si="21"/>
        <v>0</v>
      </c>
      <c r="O121" s="461">
        <f t="shared" si="21"/>
        <v>0</v>
      </c>
      <c r="P121" s="461">
        <f t="shared" si="21"/>
        <v>0</v>
      </c>
      <c r="Q121" s="461">
        <f t="shared" si="21"/>
        <v>0</v>
      </c>
      <c r="R121" s="391">
        <f t="shared" si="21"/>
        <v>0</v>
      </c>
      <c r="S121" s="461">
        <f t="shared" si="21"/>
        <v>0</v>
      </c>
      <c r="T121" s="461">
        <f t="shared" si="21"/>
        <v>0</v>
      </c>
      <c r="U121" s="461">
        <f t="shared" si="21"/>
        <v>0</v>
      </c>
      <c r="V121" s="461">
        <f t="shared" si="21"/>
        <v>0</v>
      </c>
      <c r="W121" s="461">
        <f t="shared" si="21"/>
        <v>0</v>
      </c>
    </row>
    <row r="122" spans="1:23" ht="15.75">
      <c r="A122" s="394" t="s">
        <v>19</v>
      </c>
      <c r="B122" s="393" t="s">
        <v>349</v>
      </c>
      <c r="C122" s="461">
        <f t="shared" si="20"/>
        <v>0</v>
      </c>
      <c r="D122" s="461">
        <f t="shared" si="21"/>
        <v>0</v>
      </c>
      <c r="E122" s="391">
        <f t="shared" si="21"/>
        <v>0</v>
      </c>
      <c r="F122" s="461">
        <f t="shared" si="21"/>
        <v>0</v>
      </c>
      <c r="G122" s="461">
        <f t="shared" si="21"/>
        <v>0</v>
      </c>
      <c r="H122" s="391">
        <f t="shared" si="21"/>
        <v>0</v>
      </c>
      <c r="I122" s="461">
        <f t="shared" si="21"/>
        <v>0</v>
      </c>
      <c r="J122" s="461">
        <f t="shared" si="21"/>
        <v>0</v>
      </c>
      <c r="K122" s="461">
        <f t="shared" si="21"/>
        <v>0</v>
      </c>
      <c r="L122" s="461">
        <f t="shared" si="21"/>
        <v>0</v>
      </c>
      <c r="M122" s="461">
        <f t="shared" si="21"/>
        <v>0</v>
      </c>
      <c r="N122" s="461">
        <f t="shared" si="21"/>
        <v>0</v>
      </c>
      <c r="O122" s="461">
        <f t="shared" si="21"/>
        <v>0</v>
      </c>
      <c r="P122" s="461">
        <f t="shared" si="21"/>
        <v>0</v>
      </c>
      <c r="Q122" s="461">
        <f t="shared" si="21"/>
        <v>0</v>
      </c>
      <c r="R122" s="391">
        <f t="shared" si="21"/>
        <v>0</v>
      </c>
      <c r="S122" s="461">
        <f t="shared" si="21"/>
        <v>0</v>
      </c>
      <c r="T122" s="461">
        <f t="shared" si="21"/>
        <v>0</v>
      </c>
      <c r="U122" s="461">
        <f t="shared" si="21"/>
        <v>0</v>
      </c>
      <c r="V122" s="461">
        <f t="shared" si="21"/>
        <v>0</v>
      </c>
      <c r="W122" s="461">
        <f t="shared" si="21"/>
        <v>0</v>
      </c>
    </row>
    <row r="123" spans="1:23" ht="15.75">
      <c r="A123" s="469" t="s">
        <v>47</v>
      </c>
      <c r="B123" s="470" t="s">
        <v>219</v>
      </c>
      <c r="C123" s="461">
        <f t="shared" si="20"/>
        <v>0</v>
      </c>
      <c r="D123" s="461">
        <f t="shared" si="21"/>
        <v>0</v>
      </c>
      <c r="E123" s="391">
        <f t="shared" si="21"/>
        <v>0</v>
      </c>
      <c r="F123" s="461">
        <f t="shared" si="21"/>
        <v>0</v>
      </c>
      <c r="G123" s="461">
        <f t="shared" si="21"/>
        <v>0</v>
      </c>
      <c r="H123" s="391">
        <f t="shared" si="21"/>
        <v>0</v>
      </c>
      <c r="I123" s="461">
        <f t="shared" si="21"/>
        <v>0</v>
      </c>
      <c r="J123" s="461">
        <f t="shared" si="21"/>
        <v>0</v>
      </c>
      <c r="K123" s="461">
        <f t="shared" si="21"/>
        <v>0</v>
      </c>
      <c r="L123" s="461">
        <f t="shared" si="21"/>
        <v>0</v>
      </c>
      <c r="M123" s="461">
        <f t="shared" si="21"/>
        <v>0</v>
      </c>
      <c r="N123" s="461">
        <f aca="true" t="shared" si="23" ref="D123:W136">N22-N76</f>
        <v>0</v>
      </c>
      <c r="O123" s="461">
        <f t="shared" si="23"/>
        <v>0</v>
      </c>
      <c r="P123" s="461">
        <f t="shared" si="23"/>
        <v>0</v>
      </c>
      <c r="Q123" s="461">
        <f t="shared" si="23"/>
        <v>0</v>
      </c>
      <c r="R123" s="391">
        <f t="shared" si="23"/>
        <v>0</v>
      </c>
      <c r="S123" s="461">
        <f t="shared" si="23"/>
        <v>0</v>
      </c>
      <c r="T123" s="461">
        <f t="shared" si="23"/>
        <v>0</v>
      </c>
      <c r="U123" s="461">
        <f t="shared" si="23"/>
        <v>0</v>
      </c>
      <c r="V123" s="461">
        <f t="shared" si="23"/>
        <v>0</v>
      </c>
      <c r="W123" s="461">
        <f t="shared" si="23"/>
        <v>0</v>
      </c>
    </row>
    <row r="124" spans="1:23" ht="15.75">
      <c r="A124" s="469" t="s">
        <v>48</v>
      </c>
      <c r="B124" s="470" t="s">
        <v>220</v>
      </c>
      <c r="C124" s="461">
        <f t="shared" si="20"/>
        <v>0</v>
      </c>
      <c r="D124" s="461">
        <f t="shared" si="23"/>
        <v>0</v>
      </c>
      <c r="E124" s="391">
        <f t="shared" si="23"/>
        <v>0</v>
      </c>
      <c r="F124" s="461">
        <f t="shared" si="23"/>
        <v>0</v>
      </c>
      <c r="G124" s="461">
        <f t="shared" si="23"/>
        <v>0</v>
      </c>
      <c r="H124" s="391">
        <f t="shared" si="23"/>
        <v>0</v>
      </c>
      <c r="I124" s="461">
        <f t="shared" si="23"/>
        <v>0</v>
      </c>
      <c r="J124" s="461">
        <f t="shared" si="23"/>
        <v>0</v>
      </c>
      <c r="K124" s="461">
        <f t="shared" si="23"/>
        <v>0</v>
      </c>
      <c r="L124" s="461">
        <f t="shared" si="23"/>
        <v>0</v>
      </c>
      <c r="M124" s="461">
        <f t="shared" si="23"/>
        <v>0</v>
      </c>
      <c r="N124" s="461">
        <f t="shared" si="23"/>
        <v>0</v>
      </c>
      <c r="O124" s="461">
        <f t="shared" si="23"/>
        <v>0</v>
      </c>
      <c r="P124" s="461">
        <f t="shared" si="23"/>
        <v>0</v>
      </c>
      <c r="Q124" s="461">
        <f t="shared" si="23"/>
        <v>0</v>
      </c>
      <c r="R124" s="391">
        <f t="shared" si="23"/>
        <v>0</v>
      </c>
      <c r="S124" s="461">
        <f t="shared" si="23"/>
        <v>0</v>
      </c>
      <c r="T124" s="461">
        <f t="shared" si="23"/>
        <v>0</v>
      </c>
      <c r="U124" s="461">
        <f t="shared" si="23"/>
        <v>0</v>
      </c>
      <c r="V124" s="461">
        <f t="shared" si="23"/>
        <v>0</v>
      </c>
      <c r="W124" s="461">
        <f t="shared" si="23"/>
        <v>0</v>
      </c>
    </row>
    <row r="125" spans="1:23" ht="15.75">
      <c r="A125" s="392" t="s">
        <v>22</v>
      </c>
      <c r="B125" s="393" t="s">
        <v>351</v>
      </c>
      <c r="C125" s="461">
        <f t="shared" si="20"/>
        <v>0</v>
      </c>
      <c r="D125" s="461">
        <f t="shared" si="23"/>
        <v>0</v>
      </c>
      <c r="E125" s="391">
        <f t="shared" si="23"/>
        <v>0</v>
      </c>
      <c r="F125" s="461">
        <f t="shared" si="23"/>
        <v>0</v>
      </c>
      <c r="G125" s="461">
        <f t="shared" si="23"/>
        <v>0</v>
      </c>
      <c r="H125" s="391">
        <f t="shared" si="23"/>
        <v>0</v>
      </c>
      <c r="I125" s="461">
        <f t="shared" si="23"/>
        <v>0</v>
      </c>
      <c r="J125" s="461">
        <f t="shared" si="23"/>
        <v>0</v>
      </c>
      <c r="K125" s="461">
        <f t="shared" si="23"/>
        <v>0</v>
      </c>
      <c r="L125" s="461">
        <f t="shared" si="23"/>
        <v>0</v>
      </c>
      <c r="M125" s="461">
        <f t="shared" si="23"/>
        <v>0</v>
      </c>
      <c r="N125" s="461">
        <f t="shared" si="23"/>
        <v>0</v>
      </c>
      <c r="O125" s="461">
        <f t="shared" si="23"/>
        <v>0</v>
      </c>
      <c r="P125" s="461">
        <f t="shared" si="23"/>
        <v>0</v>
      </c>
      <c r="Q125" s="461">
        <f t="shared" si="23"/>
        <v>0</v>
      </c>
      <c r="R125" s="391">
        <f t="shared" si="23"/>
        <v>0</v>
      </c>
      <c r="S125" s="461">
        <f t="shared" si="23"/>
        <v>0</v>
      </c>
      <c r="T125" s="461">
        <f t="shared" si="23"/>
        <v>0</v>
      </c>
      <c r="U125" s="461">
        <f t="shared" si="23"/>
        <v>0</v>
      </c>
      <c r="V125" s="461">
        <f t="shared" si="23"/>
        <v>0</v>
      </c>
      <c r="W125" s="461">
        <f t="shared" si="23"/>
        <v>0</v>
      </c>
    </row>
    <row r="126" spans="1:23" ht="15.75">
      <c r="A126" s="486" t="s">
        <v>49</v>
      </c>
      <c r="B126" s="470" t="s">
        <v>219</v>
      </c>
      <c r="C126" s="461">
        <f t="shared" si="20"/>
        <v>0</v>
      </c>
      <c r="D126" s="461">
        <f t="shared" si="23"/>
        <v>0</v>
      </c>
      <c r="E126" s="391">
        <f t="shared" si="23"/>
        <v>0</v>
      </c>
      <c r="F126" s="461">
        <f t="shared" si="23"/>
        <v>0</v>
      </c>
      <c r="G126" s="461">
        <f t="shared" si="23"/>
        <v>0</v>
      </c>
      <c r="H126" s="391">
        <f t="shared" si="23"/>
        <v>0</v>
      </c>
      <c r="I126" s="461">
        <f t="shared" si="23"/>
        <v>0</v>
      </c>
      <c r="J126" s="461">
        <f t="shared" si="23"/>
        <v>0</v>
      </c>
      <c r="K126" s="461">
        <f t="shared" si="23"/>
        <v>0</v>
      </c>
      <c r="L126" s="461">
        <f t="shared" si="23"/>
        <v>0</v>
      </c>
      <c r="M126" s="461">
        <f t="shared" si="23"/>
        <v>0</v>
      </c>
      <c r="N126" s="461">
        <f t="shared" si="23"/>
        <v>0</v>
      </c>
      <c r="O126" s="461">
        <f t="shared" si="23"/>
        <v>0</v>
      </c>
      <c r="P126" s="461">
        <f t="shared" si="23"/>
        <v>0</v>
      </c>
      <c r="Q126" s="461">
        <f t="shared" si="23"/>
        <v>0</v>
      </c>
      <c r="R126" s="391">
        <f t="shared" si="23"/>
        <v>0</v>
      </c>
      <c r="S126" s="461">
        <f t="shared" si="23"/>
        <v>0</v>
      </c>
      <c r="T126" s="461">
        <f t="shared" si="23"/>
        <v>0</v>
      </c>
      <c r="U126" s="461">
        <f t="shared" si="23"/>
        <v>0</v>
      </c>
      <c r="V126" s="461">
        <f t="shared" si="23"/>
        <v>0</v>
      </c>
      <c r="W126" s="461">
        <f t="shared" si="23"/>
        <v>0</v>
      </c>
    </row>
    <row r="127" spans="1:23" ht="15.75">
      <c r="A127" s="486" t="s">
        <v>50</v>
      </c>
      <c r="B127" s="470" t="s">
        <v>220</v>
      </c>
      <c r="C127" s="461">
        <f t="shared" si="20"/>
        <v>0</v>
      </c>
      <c r="D127" s="461">
        <f t="shared" si="23"/>
        <v>0</v>
      </c>
      <c r="E127" s="391">
        <f t="shared" si="23"/>
        <v>0</v>
      </c>
      <c r="F127" s="461">
        <f t="shared" si="23"/>
        <v>0</v>
      </c>
      <c r="G127" s="461">
        <f t="shared" si="23"/>
        <v>0</v>
      </c>
      <c r="H127" s="391">
        <f t="shared" si="23"/>
        <v>0</v>
      </c>
      <c r="I127" s="461">
        <f t="shared" si="23"/>
        <v>0</v>
      </c>
      <c r="J127" s="461">
        <f t="shared" si="23"/>
        <v>0</v>
      </c>
      <c r="K127" s="461">
        <f t="shared" si="23"/>
        <v>0</v>
      </c>
      <c r="L127" s="461">
        <f t="shared" si="23"/>
        <v>0</v>
      </c>
      <c r="M127" s="461">
        <f t="shared" si="23"/>
        <v>0</v>
      </c>
      <c r="N127" s="461">
        <f t="shared" si="23"/>
        <v>0</v>
      </c>
      <c r="O127" s="461">
        <f t="shared" si="23"/>
        <v>0</v>
      </c>
      <c r="P127" s="461">
        <f t="shared" si="23"/>
        <v>0</v>
      </c>
      <c r="Q127" s="461">
        <f t="shared" si="23"/>
        <v>0</v>
      </c>
      <c r="R127" s="391">
        <f t="shared" si="23"/>
        <v>0</v>
      </c>
      <c r="S127" s="461">
        <f t="shared" si="23"/>
        <v>0</v>
      </c>
      <c r="T127" s="461">
        <f t="shared" si="23"/>
        <v>0</v>
      </c>
      <c r="U127" s="461">
        <f t="shared" si="23"/>
        <v>0</v>
      </c>
      <c r="V127" s="461">
        <f t="shared" si="23"/>
        <v>0</v>
      </c>
      <c r="W127" s="461">
        <f t="shared" si="23"/>
        <v>0</v>
      </c>
    </row>
    <row r="128" spans="1:23" ht="15.75">
      <c r="A128" s="394" t="s">
        <v>23</v>
      </c>
      <c r="B128" s="393" t="s">
        <v>353</v>
      </c>
      <c r="C128" s="461">
        <f t="shared" si="20"/>
        <v>0</v>
      </c>
      <c r="D128" s="461">
        <f t="shared" si="23"/>
        <v>0</v>
      </c>
      <c r="E128" s="391">
        <f t="shared" si="23"/>
        <v>0</v>
      </c>
      <c r="F128" s="461">
        <f t="shared" si="23"/>
        <v>0</v>
      </c>
      <c r="G128" s="461">
        <f t="shared" si="23"/>
        <v>0</v>
      </c>
      <c r="H128" s="391">
        <f t="shared" si="23"/>
        <v>0</v>
      </c>
      <c r="I128" s="461">
        <f t="shared" si="23"/>
        <v>0</v>
      </c>
      <c r="J128" s="461">
        <f t="shared" si="23"/>
        <v>0</v>
      </c>
      <c r="K128" s="461">
        <f t="shared" si="23"/>
        <v>0</v>
      </c>
      <c r="L128" s="461">
        <f t="shared" si="23"/>
        <v>0</v>
      </c>
      <c r="M128" s="461">
        <f t="shared" si="23"/>
        <v>0</v>
      </c>
      <c r="N128" s="461">
        <f t="shared" si="23"/>
        <v>0</v>
      </c>
      <c r="O128" s="461">
        <f t="shared" si="23"/>
        <v>0</v>
      </c>
      <c r="P128" s="461">
        <f t="shared" si="23"/>
        <v>0</v>
      </c>
      <c r="Q128" s="461">
        <f t="shared" si="23"/>
        <v>0</v>
      </c>
      <c r="R128" s="391">
        <f t="shared" si="23"/>
        <v>0</v>
      </c>
      <c r="S128" s="461">
        <f t="shared" si="23"/>
        <v>0</v>
      </c>
      <c r="T128" s="461">
        <f t="shared" si="23"/>
        <v>0</v>
      </c>
      <c r="U128" s="461">
        <f t="shared" si="23"/>
        <v>0</v>
      </c>
      <c r="V128" s="461">
        <f t="shared" si="23"/>
        <v>0</v>
      </c>
      <c r="W128" s="461">
        <f t="shared" si="23"/>
        <v>0</v>
      </c>
    </row>
    <row r="129" spans="1:23" ht="15.75">
      <c r="A129" s="469" t="s">
        <v>76</v>
      </c>
      <c r="B129" s="470" t="s">
        <v>219</v>
      </c>
      <c r="C129" s="461">
        <f t="shared" si="20"/>
        <v>0</v>
      </c>
      <c r="D129" s="461">
        <f t="shared" si="23"/>
        <v>0</v>
      </c>
      <c r="E129" s="391">
        <f t="shared" si="23"/>
        <v>0</v>
      </c>
      <c r="F129" s="461">
        <f t="shared" si="23"/>
        <v>0</v>
      </c>
      <c r="G129" s="461">
        <f t="shared" si="23"/>
        <v>0</v>
      </c>
      <c r="H129" s="391">
        <f t="shared" si="23"/>
        <v>0</v>
      </c>
      <c r="I129" s="461">
        <f t="shared" si="23"/>
        <v>0</v>
      </c>
      <c r="J129" s="461">
        <f t="shared" si="23"/>
        <v>0</v>
      </c>
      <c r="K129" s="461">
        <f t="shared" si="23"/>
        <v>0</v>
      </c>
      <c r="L129" s="461">
        <f t="shared" si="23"/>
        <v>0</v>
      </c>
      <c r="M129" s="461">
        <f t="shared" si="23"/>
        <v>0</v>
      </c>
      <c r="N129" s="461">
        <f t="shared" si="23"/>
        <v>0</v>
      </c>
      <c r="O129" s="461">
        <f t="shared" si="23"/>
        <v>0</v>
      </c>
      <c r="P129" s="461">
        <f t="shared" si="23"/>
        <v>0</v>
      </c>
      <c r="Q129" s="461">
        <f t="shared" si="23"/>
        <v>0</v>
      </c>
      <c r="R129" s="391">
        <f t="shared" si="23"/>
        <v>0</v>
      </c>
      <c r="S129" s="461">
        <f t="shared" si="23"/>
        <v>0</v>
      </c>
      <c r="T129" s="461">
        <f t="shared" si="23"/>
        <v>0</v>
      </c>
      <c r="U129" s="461">
        <f t="shared" si="23"/>
        <v>0</v>
      </c>
      <c r="V129" s="461">
        <f t="shared" si="23"/>
        <v>0</v>
      </c>
      <c r="W129" s="461">
        <f t="shared" si="23"/>
        <v>0</v>
      </c>
    </row>
    <row r="130" spans="1:23" ht="15.75">
      <c r="A130" s="469" t="s">
        <v>51</v>
      </c>
      <c r="B130" s="470" t="s">
        <v>220</v>
      </c>
      <c r="C130" s="461">
        <f t="shared" si="20"/>
        <v>0</v>
      </c>
      <c r="D130" s="461">
        <f t="shared" si="23"/>
        <v>0</v>
      </c>
      <c r="E130" s="391">
        <f t="shared" si="23"/>
        <v>0</v>
      </c>
      <c r="F130" s="461">
        <f t="shared" si="23"/>
        <v>0</v>
      </c>
      <c r="G130" s="461">
        <f t="shared" si="23"/>
        <v>0</v>
      </c>
      <c r="H130" s="391">
        <f t="shared" si="23"/>
        <v>0</v>
      </c>
      <c r="I130" s="461">
        <f t="shared" si="23"/>
        <v>0</v>
      </c>
      <c r="J130" s="461">
        <f t="shared" si="23"/>
        <v>0</v>
      </c>
      <c r="K130" s="461">
        <f t="shared" si="23"/>
        <v>0</v>
      </c>
      <c r="L130" s="461">
        <f t="shared" si="23"/>
        <v>0</v>
      </c>
      <c r="M130" s="461">
        <f t="shared" si="23"/>
        <v>0</v>
      </c>
      <c r="N130" s="461">
        <f t="shared" si="23"/>
        <v>0</v>
      </c>
      <c r="O130" s="461">
        <f t="shared" si="23"/>
        <v>0</v>
      </c>
      <c r="P130" s="461">
        <f t="shared" si="23"/>
        <v>0</v>
      </c>
      <c r="Q130" s="461">
        <f t="shared" si="23"/>
        <v>0</v>
      </c>
      <c r="R130" s="391">
        <f t="shared" si="23"/>
        <v>0</v>
      </c>
      <c r="S130" s="461">
        <f t="shared" si="23"/>
        <v>0</v>
      </c>
      <c r="T130" s="461">
        <f t="shared" si="23"/>
        <v>0</v>
      </c>
      <c r="U130" s="461">
        <f t="shared" si="23"/>
        <v>0</v>
      </c>
      <c r="V130" s="461">
        <f t="shared" si="23"/>
        <v>0</v>
      </c>
      <c r="W130" s="461">
        <f t="shared" si="23"/>
        <v>0</v>
      </c>
    </row>
    <row r="131" spans="1:23" ht="15.75">
      <c r="A131" s="392" t="s">
        <v>24</v>
      </c>
      <c r="B131" s="393" t="s">
        <v>355</v>
      </c>
      <c r="C131" s="461">
        <f t="shared" si="20"/>
        <v>0</v>
      </c>
      <c r="D131" s="461">
        <f t="shared" si="23"/>
        <v>0</v>
      </c>
      <c r="E131" s="391">
        <f t="shared" si="23"/>
        <v>0</v>
      </c>
      <c r="F131" s="461">
        <f t="shared" si="23"/>
        <v>0</v>
      </c>
      <c r="G131" s="461">
        <f t="shared" si="23"/>
        <v>0</v>
      </c>
      <c r="H131" s="391">
        <f t="shared" si="23"/>
        <v>0</v>
      </c>
      <c r="I131" s="461">
        <f t="shared" si="23"/>
        <v>0</v>
      </c>
      <c r="J131" s="461">
        <f t="shared" si="23"/>
        <v>0</v>
      </c>
      <c r="K131" s="461">
        <f t="shared" si="23"/>
        <v>0</v>
      </c>
      <c r="L131" s="461">
        <f t="shared" si="23"/>
        <v>0</v>
      </c>
      <c r="M131" s="461">
        <f t="shared" si="23"/>
        <v>0</v>
      </c>
      <c r="N131" s="461">
        <f t="shared" si="23"/>
        <v>0</v>
      </c>
      <c r="O131" s="461">
        <f t="shared" si="23"/>
        <v>0</v>
      </c>
      <c r="P131" s="461">
        <f t="shared" si="23"/>
        <v>0</v>
      </c>
      <c r="Q131" s="461">
        <f t="shared" si="23"/>
        <v>0</v>
      </c>
      <c r="R131" s="391">
        <f t="shared" si="23"/>
        <v>0</v>
      </c>
      <c r="S131" s="461">
        <f t="shared" si="23"/>
        <v>0</v>
      </c>
      <c r="T131" s="461">
        <f t="shared" si="23"/>
        <v>0</v>
      </c>
      <c r="U131" s="461">
        <f t="shared" si="23"/>
        <v>0</v>
      </c>
      <c r="V131" s="461">
        <f t="shared" si="23"/>
        <v>0</v>
      </c>
      <c r="W131" s="461">
        <f t="shared" si="23"/>
        <v>0</v>
      </c>
    </row>
    <row r="132" spans="1:23" ht="15.75">
      <c r="A132" s="486" t="s">
        <v>447</v>
      </c>
      <c r="B132" s="470" t="s">
        <v>219</v>
      </c>
      <c r="C132" s="461">
        <f t="shared" si="20"/>
        <v>0</v>
      </c>
      <c r="D132" s="461">
        <f t="shared" si="23"/>
        <v>0</v>
      </c>
      <c r="E132" s="391">
        <f t="shared" si="23"/>
        <v>0</v>
      </c>
      <c r="F132" s="461">
        <f t="shared" si="23"/>
        <v>0</v>
      </c>
      <c r="G132" s="461">
        <f t="shared" si="23"/>
        <v>0</v>
      </c>
      <c r="H132" s="391">
        <f t="shared" si="23"/>
        <v>0</v>
      </c>
      <c r="I132" s="461">
        <f t="shared" si="23"/>
        <v>0</v>
      </c>
      <c r="J132" s="461">
        <f t="shared" si="23"/>
        <v>0</v>
      </c>
      <c r="K132" s="461">
        <f t="shared" si="23"/>
        <v>0</v>
      </c>
      <c r="L132" s="461">
        <f t="shared" si="23"/>
        <v>0</v>
      </c>
      <c r="M132" s="461">
        <f t="shared" si="23"/>
        <v>0</v>
      </c>
      <c r="N132" s="461">
        <f t="shared" si="23"/>
        <v>0</v>
      </c>
      <c r="O132" s="461">
        <f t="shared" si="23"/>
        <v>0</v>
      </c>
      <c r="P132" s="461">
        <f t="shared" si="23"/>
        <v>0</v>
      </c>
      <c r="Q132" s="461">
        <f t="shared" si="23"/>
        <v>0</v>
      </c>
      <c r="R132" s="391">
        <f t="shared" si="23"/>
        <v>0</v>
      </c>
      <c r="S132" s="461">
        <f t="shared" si="23"/>
        <v>0</v>
      </c>
      <c r="T132" s="461">
        <f t="shared" si="23"/>
        <v>0</v>
      </c>
      <c r="U132" s="461">
        <f t="shared" si="23"/>
        <v>0</v>
      </c>
      <c r="V132" s="461">
        <f t="shared" si="23"/>
        <v>0</v>
      </c>
      <c r="W132" s="461">
        <f t="shared" si="23"/>
        <v>0</v>
      </c>
    </row>
    <row r="133" spans="1:23" ht="15.75">
      <c r="A133" s="486" t="s">
        <v>448</v>
      </c>
      <c r="B133" s="470" t="s">
        <v>220</v>
      </c>
      <c r="C133" s="461">
        <f t="shared" si="20"/>
        <v>0</v>
      </c>
      <c r="D133" s="461">
        <f t="shared" si="23"/>
        <v>0</v>
      </c>
      <c r="E133" s="391">
        <f t="shared" si="23"/>
        <v>0</v>
      </c>
      <c r="F133" s="461">
        <f t="shared" si="23"/>
        <v>0</v>
      </c>
      <c r="G133" s="461">
        <f t="shared" si="23"/>
        <v>0</v>
      </c>
      <c r="H133" s="391">
        <f t="shared" si="23"/>
        <v>0</v>
      </c>
      <c r="I133" s="461">
        <f t="shared" si="23"/>
        <v>0</v>
      </c>
      <c r="J133" s="461">
        <f t="shared" si="23"/>
        <v>0</v>
      </c>
      <c r="K133" s="461">
        <f t="shared" si="23"/>
        <v>0</v>
      </c>
      <c r="L133" s="461">
        <f t="shared" si="23"/>
        <v>0</v>
      </c>
      <c r="M133" s="461">
        <f t="shared" si="23"/>
        <v>0</v>
      </c>
      <c r="N133" s="461">
        <f t="shared" si="23"/>
        <v>0</v>
      </c>
      <c r="O133" s="461">
        <f t="shared" si="23"/>
        <v>0</v>
      </c>
      <c r="P133" s="461">
        <f t="shared" si="23"/>
        <v>0</v>
      </c>
      <c r="Q133" s="461">
        <f t="shared" si="23"/>
        <v>0</v>
      </c>
      <c r="R133" s="391">
        <f t="shared" si="23"/>
        <v>0</v>
      </c>
      <c r="S133" s="461">
        <f t="shared" si="23"/>
        <v>0</v>
      </c>
      <c r="T133" s="461">
        <f t="shared" si="23"/>
        <v>0</v>
      </c>
      <c r="U133" s="461">
        <f t="shared" si="23"/>
        <v>0</v>
      </c>
      <c r="V133" s="461">
        <f t="shared" si="23"/>
        <v>0</v>
      </c>
      <c r="W133" s="461">
        <f t="shared" si="23"/>
        <v>0</v>
      </c>
    </row>
    <row r="134" spans="1:23" ht="15.75">
      <c r="A134" s="394" t="s">
        <v>25</v>
      </c>
      <c r="B134" s="393" t="s">
        <v>357</v>
      </c>
      <c r="C134" s="461">
        <f t="shared" si="20"/>
        <v>0</v>
      </c>
      <c r="D134" s="461">
        <f t="shared" si="23"/>
        <v>0</v>
      </c>
      <c r="E134" s="391">
        <f t="shared" si="23"/>
        <v>0</v>
      </c>
      <c r="F134" s="461">
        <f t="shared" si="23"/>
        <v>0</v>
      </c>
      <c r="G134" s="461">
        <f t="shared" si="23"/>
        <v>0</v>
      </c>
      <c r="H134" s="391">
        <f t="shared" si="23"/>
        <v>0</v>
      </c>
      <c r="I134" s="461">
        <f t="shared" si="23"/>
        <v>0</v>
      </c>
      <c r="J134" s="461">
        <f t="shared" si="23"/>
        <v>0</v>
      </c>
      <c r="K134" s="461">
        <f t="shared" si="23"/>
        <v>0</v>
      </c>
      <c r="L134" s="461">
        <f t="shared" si="23"/>
        <v>0</v>
      </c>
      <c r="M134" s="461">
        <f t="shared" si="23"/>
        <v>0</v>
      </c>
      <c r="N134" s="461">
        <f t="shared" si="23"/>
        <v>0</v>
      </c>
      <c r="O134" s="461">
        <f t="shared" si="23"/>
        <v>0</v>
      </c>
      <c r="P134" s="461">
        <f t="shared" si="23"/>
        <v>0</v>
      </c>
      <c r="Q134" s="461">
        <f t="shared" si="23"/>
        <v>0</v>
      </c>
      <c r="R134" s="391">
        <f t="shared" si="23"/>
        <v>0</v>
      </c>
      <c r="S134" s="461">
        <f t="shared" si="23"/>
        <v>0</v>
      </c>
      <c r="T134" s="461">
        <f t="shared" si="23"/>
        <v>0</v>
      </c>
      <c r="U134" s="461">
        <f t="shared" si="23"/>
        <v>0</v>
      </c>
      <c r="V134" s="461">
        <f t="shared" si="23"/>
        <v>0</v>
      </c>
      <c r="W134" s="461">
        <f t="shared" si="23"/>
        <v>0</v>
      </c>
    </row>
    <row r="135" spans="1:23" ht="15.75">
      <c r="A135" s="469" t="s">
        <v>449</v>
      </c>
      <c r="B135" s="470" t="s">
        <v>219</v>
      </c>
      <c r="C135" s="461">
        <f t="shared" si="20"/>
        <v>0</v>
      </c>
      <c r="D135" s="461">
        <f t="shared" si="23"/>
        <v>0</v>
      </c>
      <c r="E135" s="391">
        <f t="shared" si="23"/>
        <v>0</v>
      </c>
      <c r="F135" s="461">
        <f t="shared" si="23"/>
        <v>0</v>
      </c>
      <c r="G135" s="461">
        <f t="shared" si="23"/>
        <v>0</v>
      </c>
      <c r="H135" s="391">
        <f t="shared" si="23"/>
        <v>0</v>
      </c>
      <c r="I135" s="461">
        <f t="shared" si="23"/>
        <v>0</v>
      </c>
      <c r="J135" s="461">
        <f t="shared" si="23"/>
        <v>0</v>
      </c>
      <c r="K135" s="461">
        <f t="shared" si="23"/>
        <v>0</v>
      </c>
      <c r="L135" s="461">
        <f t="shared" si="23"/>
        <v>0</v>
      </c>
      <c r="M135" s="461">
        <f t="shared" si="23"/>
        <v>0</v>
      </c>
      <c r="N135" s="461">
        <f t="shared" si="23"/>
        <v>0</v>
      </c>
      <c r="O135" s="461">
        <f t="shared" si="23"/>
        <v>0</v>
      </c>
      <c r="P135" s="461">
        <f t="shared" si="23"/>
        <v>0</v>
      </c>
      <c r="Q135" s="461">
        <f t="shared" si="23"/>
        <v>0</v>
      </c>
      <c r="R135" s="391">
        <f t="shared" si="23"/>
        <v>0</v>
      </c>
      <c r="S135" s="461">
        <f t="shared" si="23"/>
        <v>0</v>
      </c>
      <c r="T135" s="461">
        <f t="shared" si="23"/>
        <v>0</v>
      </c>
      <c r="U135" s="461">
        <f t="shared" si="23"/>
        <v>0</v>
      </c>
      <c r="V135" s="461">
        <f t="shared" si="23"/>
        <v>0</v>
      </c>
      <c r="W135" s="461">
        <f t="shared" si="23"/>
        <v>0</v>
      </c>
    </row>
    <row r="136" spans="1:23" ht="15.75">
      <c r="A136" s="469" t="s">
        <v>450</v>
      </c>
      <c r="B136" s="470" t="s">
        <v>220</v>
      </c>
      <c r="C136" s="461">
        <f t="shared" si="20"/>
        <v>0</v>
      </c>
      <c r="D136" s="461">
        <f t="shared" si="23"/>
        <v>0</v>
      </c>
      <c r="E136" s="391">
        <f t="shared" si="23"/>
        <v>0</v>
      </c>
      <c r="F136" s="461">
        <f t="shared" si="23"/>
        <v>0</v>
      </c>
      <c r="G136" s="461">
        <f t="shared" si="23"/>
        <v>0</v>
      </c>
      <c r="H136" s="391">
        <f t="shared" si="23"/>
        <v>0</v>
      </c>
      <c r="I136" s="461">
        <f aca="true" t="shared" si="24" ref="D136:W148">I35-I89</f>
        <v>0</v>
      </c>
      <c r="J136" s="461">
        <f t="shared" si="24"/>
        <v>0</v>
      </c>
      <c r="K136" s="461">
        <f t="shared" si="24"/>
        <v>0</v>
      </c>
      <c r="L136" s="461">
        <f t="shared" si="24"/>
        <v>0</v>
      </c>
      <c r="M136" s="461">
        <f t="shared" si="24"/>
        <v>0</v>
      </c>
      <c r="N136" s="461">
        <f t="shared" si="24"/>
        <v>0</v>
      </c>
      <c r="O136" s="461">
        <f t="shared" si="24"/>
        <v>0</v>
      </c>
      <c r="P136" s="461">
        <f t="shared" si="24"/>
        <v>0</v>
      </c>
      <c r="Q136" s="461">
        <f t="shared" si="24"/>
        <v>0</v>
      </c>
      <c r="R136" s="391">
        <f t="shared" si="24"/>
        <v>0</v>
      </c>
      <c r="S136" s="461">
        <f t="shared" si="24"/>
        <v>0</v>
      </c>
      <c r="T136" s="461">
        <f t="shared" si="24"/>
        <v>0</v>
      </c>
      <c r="U136" s="461">
        <f t="shared" si="24"/>
        <v>0</v>
      </c>
      <c r="V136" s="461">
        <f t="shared" si="24"/>
        <v>0</v>
      </c>
      <c r="W136" s="461">
        <f t="shared" si="24"/>
        <v>0</v>
      </c>
    </row>
    <row r="137" spans="1:23" ht="15.75">
      <c r="A137" s="392" t="s">
        <v>26</v>
      </c>
      <c r="B137" s="393" t="s">
        <v>359</v>
      </c>
      <c r="C137" s="461">
        <f t="shared" si="20"/>
        <v>0</v>
      </c>
      <c r="D137" s="461">
        <f t="shared" si="24"/>
        <v>0</v>
      </c>
      <c r="E137" s="391">
        <f t="shared" si="24"/>
        <v>0</v>
      </c>
      <c r="F137" s="461">
        <f t="shared" si="24"/>
        <v>0</v>
      </c>
      <c r="G137" s="461">
        <f t="shared" si="24"/>
        <v>0</v>
      </c>
      <c r="H137" s="391">
        <f t="shared" si="24"/>
        <v>0</v>
      </c>
      <c r="I137" s="461">
        <f t="shared" si="24"/>
        <v>0</v>
      </c>
      <c r="J137" s="461">
        <f t="shared" si="24"/>
        <v>0</v>
      </c>
      <c r="K137" s="461">
        <f t="shared" si="24"/>
        <v>0</v>
      </c>
      <c r="L137" s="461">
        <f t="shared" si="24"/>
        <v>0</v>
      </c>
      <c r="M137" s="461">
        <f t="shared" si="24"/>
        <v>0</v>
      </c>
      <c r="N137" s="461">
        <f t="shared" si="24"/>
        <v>0</v>
      </c>
      <c r="O137" s="461">
        <f t="shared" si="24"/>
        <v>0</v>
      </c>
      <c r="P137" s="461">
        <f t="shared" si="24"/>
        <v>0</v>
      </c>
      <c r="Q137" s="461">
        <f t="shared" si="24"/>
        <v>0</v>
      </c>
      <c r="R137" s="391">
        <f t="shared" si="24"/>
        <v>0</v>
      </c>
      <c r="S137" s="461">
        <f t="shared" si="24"/>
        <v>0</v>
      </c>
      <c r="T137" s="461">
        <f t="shared" si="24"/>
        <v>0</v>
      </c>
      <c r="U137" s="461">
        <f t="shared" si="24"/>
        <v>0</v>
      </c>
      <c r="V137" s="461">
        <f t="shared" si="24"/>
        <v>0</v>
      </c>
      <c r="W137" s="461">
        <f t="shared" si="24"/>
        <v>0</v>
      </c>
    </row>
    <row r="138" spans="1:23" ht="15.75">
      <c r="A138" s="486" t="s">
        <v>451</v>
      </c>
      <c r="B138" s="470" t="s">
        <v>219</v>
      </c>
      <c r="C138" s="461">
        <f t="shared" si="20"/>
        <v>0</v>
      </c>
      <c r="D138" s="461">
        <f t="shared" si="24"/>
        <v>0</v>
      </c>
      <c r="E138" s="391">
        <f t="shared" si="24"/>
        <v>0</v>
      </c>
      <c r="F138" s="461">
        <f t="shared" si="24"/>
        <v>0</v>
      </c>
      <c r="G138" s="461">
        <f t="shared" si="24"/>
        <v>0</v>
      </c>
      <c r="H138" s="391">
        <f t="shared" si="24"/>
        <v>0</v>
      </c>
      <c r="I138" s="461">
        <f t="shared" si="24"/>
        <v>0</v>
      </c>
      <c r="J138" s="461">
        <f t="shared" si="24"/>
        <v>0</v>
      </c>
      <c r="K138" s="461">
        <f t="shared" si="24"/>
        <v>0</v>
      </c>
      <c r="L138" s="461">
        <f t="shared" si="24"/>
        <v>0</v>
      </c>
      <c r="M138" s="461">
        <f t="shared" si="24"/>
        <v>0</v>
      </c>
      <c r="N138" s="461">
        <f t="shared" si="24"/>
        <v>0</v>
      </c>
      <c r="O138" s="461">
        <f t="shared" si="24"/>
        <v>0</v>
      </c>
      <c r="P138" s="461">
        <f t="shared" si="24"/>
        <v>0</v>
      </c>
      <c r="Q138" s="461">
        <f t="shared" si="24"/>
        <v>0</v>
      </c>
      <c r="R138" s="391">
        <f t="shared" si="24"/>
        <v>0</v>
      </c>
      <c r="S138" s="461">
        <f t="shared" si="24"/>
        <v>0</v>
      </c>
      <c r="T138" s="461">
        <f t="shared" si="24"/>
        <v>0</v>
      </c>
      <c r="U138" s="461">
        <f t="shared" si="24"/>
        <v>0</v>
      </c>
      <c r="V138" s="461">
        <f t="shared" si="24"/>
        <v>0</v>
      </c>
      <c r="W138" s="461">
        <f t="shared" si="24"/>
        <v>0</v>
      </c>
    </row>
    <row r="139" spans="1:23" ht="15.75">
      <c r="A139" s="486" t="s">
        <v>452</v>
      </c>
      <c r="B139" s="470" t="s">
        <v>220</v>
      </c>
      <c r="C139" s="461">
        <f t="shared" si="20"/>
        <v>0</v>
      </c>
      <c r="D139" s="461">
        <f t="shared" si="24"/>
        <v>0</v>
      </c>
      <c r="E139" s="391">
        <f t="shared" si="24"/>
        <v>0</v>
      </c>
      <c r="F139" s="461">
        <f t="shared" si="24"/>
        <v>0</v>
      </c>
      <c r="G139" s="461">
        <f t="shared" si="24"/>
        <v>0</v>
      </c>
      <c r="H139" s="391">
        <f t="shared" si="24"/>
        <v>0</v>
      </c>
      <c r="I139" s="461">
        <f t="shared" si="24"/>
        <v>0</v>
      </c>
      <c r="J139" s="461">
        <f t="shared" si="24"/>
        <v>0</v>
      </c>
      <c r="K139" s="461">
        <f t="shared" si="24"/>
        <v>0</v>
      </c>
      <c r="L139" s="461">
        <f t="shared" si="24"/>
        <v>0</v>
      </c>
      <c r="M139" s="461">
        <f t="shared" si="24"/>
        <v>0</v>
      </c>
      <c r="N139" s="461">
        <f t="shared" si="24"/>
        <v>0</v>
      </c>
      <c r="O139" s="461">
        <f t="shared" si="24"/>
        <v>0</v>
      </c>
      <c r="P139" s="461">
        <f t="shared" si="24"/>
        <v>0</v>
      </c>
      <c r="Q139" s="461">
        <f t="shared" si="24"/>
        <v>0</v>
      </c>
      <c r="R139" s="391">
        <f t="shared" si="24"/>
        <v>0</v>
      </c>
      <c r="S139" s="461">
        <f t="shared" si="24"/>
        <v>0</v>
      </c>
      <c r="T139" s="461">
        <f t="shared" si="24"/>
        <v>0</v>
      </c>
      <c r="U139" s="461">
        <f t="shared" si="24"/>
        <v>0</v>
      </c>
      <c r="V139" s="461">
        <f t="shared" si="24"/>
        <v>0</v>
      </c>
      <c r="W139" s="461">
        <f t="shared" si="24"/>
        <v>0</v>
      </c>
    </row>
    <row r="140" spans="1:23" ht="15.75">
      <c r="A140" s="394" t="s">
        <v>27</v>
      </c>
      <c r="B140" s="393" t="s">
        <v>361</v>
      </c>
      <c r="C140" s="461">
        <f t="shared" si="20"/>
        <v>0</v>
      </c>
      <c r="D140" s="461">
        <f t="shared" si="24"/>
        <v>0</v>
      </c>
      <c r="E140" s="391">
        <f t="shared" si="24"/>
        <v>0</v>
      </c>
      <c r="F140" s="461">
        <f t="shared" si="24"/>
        <v>0</v>
      </c>
      <c r="G140" s="461">
        <f t="shared" si="24"/>
        <v>0</v>
      </c>
      <c r="H140" s="391">
        <f t="shared" si="24"/>
        <v>0</v>
      </c>
      <c r="I140" s="461">
        <f t="shared" si="24"/>
        <v>0</v>
      </c>
      <c r="J140" s="461">
        <f t="shared" si="24"/>
        <v>0</v>
      </c>
      <c r="K140" s="461">
        <f t="shared" si="24"/>
        <v>0</v>
      </c>
      <c r="L140" s="461">
        <f t="shared" si="24"/>
        <v>0</v>
      </c>
      <c r="M140" s="461">
        <f t="shared" si="24"/>
        <v>0</v>
      </c>
      <c r="N140" s="461">
        <f t="shared" si="24"/>
        <v>0</v>
      </c>
      <c r="O140" s="461">
        <f t="shared" si="24"/>
        <v>0</v>
      </c>
      <c r="P140" s="461">
        <f t="shared" si="24"/>
        <v>0</v>
      </c>
      <c r="Q140" s="461">
        <f t="shared" si="24"/>
        <v>0</v>
      </c>
      <c r="R140" s="391">
        <f t="shared" si="24"/>
        <v>0</v>
      </c>
      <c r="S140" s="461">
        <f t="shared" si="24"/>
        <v>0</v>
      </c>
      <c r="T140" s="461">
        <f t="shared" si="24"/>
        <v>0</v>
      </c>
      <c r="U140" s="461">
        <f t="shared" si="24"/>
        <v>0</v>
      </c>
      <c r="V140" s="461">
        <f t="shared" si="24"/>
        <v>0</v>
      </c>
      <c r="W140" s="461">
        <f t="shared" si="24"/>
        <v>0</v>
      </c>
    </row>
    <row r="141" spans="1:23" ht="15.75">
      <c r="A141" s="469" t="s">
        <v>453</v>
      </c>
      <c r="B141" s="470" t="s">
        <v>219</v>
      </c>
      <c r="C141" s="461">
        <f t="shared" si="20"/>
        <v>0</v>
      </c>
      <c r="D141" s="461">
        <f t="shared" si="24"/>
        <v>0</v>
      </c>
      <c r="E141" s="391">
        <f t="shared" si="24"/>
        <v>0</v>
      </c>
      <c r="F141" s="461">
        <f t="shared" si="24"/>
        <v>0</v>
      </c>
      <c r="G141" s="461">
        <f t="shared" si="24"/>
        <v>0</v>
      </c>
      <c r="H141" s="391">
        <f t="shared" si="24"/>
        <v>0</v>
      </c>
      <c r="I141" s="461">
        <f t="shared" si="24"/>
        <v>0</v>
      </c>
      <c r="J141" s="461">
        <f t="shared" si="24"/>
        <v>0</v>
      </c>
      <c r="K141" s="461">
        <f t="shared" si="24"/>
        <v>0</v>
      </c>
      <c r="L141" s="461">
        <f t="shared" si="24"/>
        <v>0</v>
      </c>
      <c r="M141" s="461">
        <f t="shared" si="24"/>
        <v>0</v>
      </c>
      <c r="N141" s="461">
        <f t="shared" si="24"/>
        <v>0</v>
      </c>
      <c r="O141" s="461">
        <f t="shared" si="24"/>
        <v>0</v>
      </c>
      <c r="P141" s="461">
        <f t="shared" si="24"/>
        <v>0</v>
      </c>
      <c r="Q141" s="461">
        <f t="shared" si="24"/>
        <v>0</v>
      </c>
      <c r="R141" s="391">
        <f t="shared" si="24"/>
        <v>0</v>
      </c>
      <c r="S141" s="461">
        <f t="shared" si="24"/>
        <v>0</v>
      </c>
      <c r="T141" s="461">
        <f t="shared" si="24"/>
        <v>0</v>
      </c>
      <c r="U141" s="461">
        <f t="shared" si="24"/>
        <v>0</v>
      </c>
      <c r="V141" s="461">
        <f t="shared" si="24"/>
        <v>0</v>
      </c>
      <c r="W141" s="461">
        <f t="shared" si="24"/>
        <v>0</v>
      </c>
    </row>
    <row r="142" spans="1:23" ht="15.75">
      <c r="A142" s="469" t="s">
        <v>454</v>
      </c>
      <c r="B142" s="470" t="s">
        <v>220</v>
      </c>
      <c r="C142" s="461">
        <f t="shared" si="20"/>
        <v>0</v>
      </c>
      <c r="D142" s="461">
        <f t="shared" si="24"/>
        <v>0</v>
      </c>
      <c r="E142" s="391">
        <f t="shared" si="24"/>
        <v>0</v>
      </c>
      <c r="F142" s="461">
        <f t="shared" si="24"/>
        <v>0</v>
      </c>
      <c r="G142" s="461">
        <f t="shared" si="24"/>
        <v>0</v>
      </c>
      <c r="H142" s="391">
        <f t="shared" si="24"/>
        <v>0</v>
      </c>
      <c r="I142" s="461">
        <f t="shared" si="24"/>
        <v>0</v>
      </c>
      <c r="J142" s="461">
        <f t="shared" si="24"/>
        <v>0</v>
      </c>
      <c r="K142" s="461">
        <f t="shared" si="24"/>
        <v>0</v>
      </c>
      <c r="L142" s="461">
        <f t="shared" si="24"/>
        <v>0</v>
      </c>
      <c r="M142" s="461">
        <f t="shared" si="24"/>
        <v>0</v>
      </c>
      <c r="N142" s="461">
        <f t="shared" si="24"/>
        <v>0</v>
      </c>
      <c r="O142" s="461">
        <f t="shared" si="24"/>
        <v>0</v>
      </c>
      <c r="P142" s="461">
        <f t="shared" si="24"/>
        <v>0</v>
      </c>
      <c r="Q142" s="461">
        <f t="shared" si="24"/>
        <v>0</v>
      </c>
      <c r="R142" s="391">
        <f t="shared" si="24"/>
        <v>0</v>
      </c>
      <c r="S142" s="461">
        <f t="shared" si="24"/>
        <v>0</v>
      </c>
      <c r="T142" s="461">
        <f t="shared" si="24"/>
        <v>0</v>
      </c>
      <c r="U142" s="461">
        <f t="shared" si="24"/>
        <v>0</v>
      </c>
      <c r="V142" s="461">
        <f t="shared" si="24"/>
        <v>0</v>
      </c>
      <c r="W142" s="461">
        <f t="shared" si="24"/>
        <v>0</v>
      </c>
    </row>
    <row r="143" spans="1:23" ht="15.75">
      <c r="A143" s="392" t="s">
        <v>29</v>
      </c>
      <c r="B143" s="393" t="s">
        <v>363</v>
      </c>
      <c r="C143" s="461">
        <f t="shared" si="20"/>
        <v>0</v>
      </c>
      <c r="D143" s="461">
        <f t="shared" si="24"/>
        <v>0</v>
      </c>
      <c r="E143" s="391">
        <f t="shared" si="24"/>
        <v>0</v>
      </c>
      <c r="F143" s="461">
        <f t="shared" si="24"/>
        <v>0</v>
      </c>
      <c r="G143" s="461">
        <f t="shared" si="24"/>
        <v>0</v>
      </c>
      <c r="H143" s="391">
        <f t="shared" si="24"/>
        <v>0</v>
      </c>
      <c r="I143" s="461">
        <f t="shared" si="24"/>
        <v>0</v>
      </c>
      <c r="J143" s="461">
        <f t="shared" si="24"/>
        <v>0</v>
      </c>
      <c r="K143" s="461">
        <f t="shared" si="24"/>
        <v>0</v>
      </c>
      <c r="L143" s="461">
        <f t="shared" si="24"/>
        <v>0</v>
      </c>
      <c r="M143" s="461">
        <f t="shared" si="24"/>
        <v>0</v>
      </c>
      <c r="N143" s="461">
        <f t="shared" si="24"/>
        <v>0</v>
      </c>
      <c r="O143" s="461">
        <f t="shared" si="24"/>
        <v>0</v>
      </c>
      <c r="P143" s="461">
        <f t="shared" si="24"/>
        <v>0</v>
      </c>
      <c r="Q143" s="461">
        <f t="shared" si="24"/>
        <v>0</v>
      </c>
      <c r="R143" s="391">
        <f t="shared" si="24"/>
        <v>0</v>
      </c>
      <c r="S143" s="461">
        <f t="shared" si="24"/>
        <v>0</v>
      </c>
      <c r="T143" s="461">
        <f t="shared" si="24"/>
        <v>0</v>
      </c>
      <c r="U143" s="461">
        <f t="shared" si="24"/>
        <v>0</v>
      </c>
      <c r="V143" s="461">
        <f t="shared" si="24"/>
        <v>0</v>
      </c>
      <c r="W143" s="461">
        <f t="shared" si="24"/>
        <v>0</v>
      </c>
    </row>
    <row r="144" spans="1:23" ht="15.75">
      <c r="A144" s="486" t="s">
        <v>455</v>
      </c>
      <c r="B144" s="470" t="s">
        <v>219</v>
      </c>
      <c r="C144" s="461">
        <f t="shared" si="20"/>
        <v>0</v>
      </c>
      <c r="D144" s="461">
        <f t="shared" si="24"/>
        <v>0</v>
      </c>
      <c r="E144" s="391">
        <f t="shared" si="24"/>
        <v>0</v>
      </c>
      <c r="F144" s="461">
        <f t="shared" si="24"/>
        <v>0</v>
      </c>
      <c r="G144" s="461">
        <f t="shared" si="24"/>
        <v>0</v>
      </c>
      <c r="H144" s="391">
        <f t="shared" si="24"/>
        <v>0</v>
      </c>
      <c r="I144" s="461">
        <f t="shared" si="24"/>
        <v>0</v>
      </c>
      <c r="J144" s="461">
        <f t="shared" si="24"/>
        <v>0</v>
      </c>
      <c r="K144" s="461">
        <f t="shared" si="24"/>
        <v>0</v>
      </c>
      <c r="L144" s="461">
        <f t="shared" si="24"/>
        <v>0</v>
      </c>
      <c r="M144" s="461">
        <f t="shared" si="24"/>
        <v>0</v>
      </c>
      <c r="N144" s="461">
        <f t="shared" si="24"/>
        <v>0</v>
      </c>
      <c r="O144" s="461">
        <f t="shared" si="24"/>
        <v>0</v>
      </c>
      <c r="P144" s="461">
        <f t="shared" si="24"/>
        <v>0</v>
      </c>
      <c r="Q144" s="461">
        <f t="shared" si="24"/>
        <v>0</v>
      </c>
      <c r="R144" s="391">
        <f t="shared" si="24"/>
        <v>0</v>
      </c>
      <c r="S144" s="461">
        <f t="shared" si="24"/>
        <v>0</v>
      </c>
      <c r="T144" s="461">
        <f t="shared" si="24"/>
        <v>0</v>
      </c>
      <c r="U144" s="461">
        <f t="shared" si="24"/>
        <v>0</v>
      </c>
      <c r="V144" s="461">
        <f t="shared" si="24"/>
        <v>0</v>
      </c>
      <c r="W144" s="461">
        <f t="shared" si="24"/>
        <v>0</v>
      </c>
    </row>
    <row r="145" spans="1:23" ht="15.75">
      <c r="A145" s="486" t="s">
        <v>456</v>
      </c>
      <c r="B145" s="470" t="s">
        <v>220</v>
      </c>
      <c r="C145" s="461">
        <f t="shared" si="20"/>
        <v>0</v>
      </c>
      <c r="D145" s="461">
        <f t="shared" si="24"/>
        <v>0</v>
      </c>
      <c r="E145" s="391">
        <f t="shared" si="24"/>
        <v>0</v>
      </c>
      <c r="F145" s="461">
        <f t="shared" si="24"/>
        <v>0</v>
      </c>
      <c r="G145" s="461">
        <f t="shared" si="24"/>
        <v>0</v>
      </c>
      <c r="H145" s="391">
        <f t="shared" si="24"/>
        <v>0</v>
      </c>
      <c r="I145" s="461">
        <f t="shared" si="24"/>
        <v>0</v>
      </c>
      <c r="J145" s="461">
        <f t="shared" si="24"/>
        <v>0</v>
      </c>
      <c r="K145" s="461">
        <f t="shared" si="24"/>
        <v>0</v>
      </c>
      <c r="L145" s="461">
        <f t="shared" si="24"/>
        <v>0</v>
      </c>
      <c r="M145" s="461">
        <f t="shared" si="24"/>
        <v>0</v>
      </c>
      <c r="N145" s="461">
        <f t="shared" si="24"/>
        <v>0</v>
      </c>
      <c r="O145" s="461">
        <f t="shared" si="24"/>
        <v>0</v>
      </c>
      <c r="P145" s="461">
        <f t="shared" si="24"/>
        <v>0</v>
      </c>
      <c r="Q145" s="461">
        <f t="shared" si="24"/>
        <v>0</v>
      </c>
      <c r="R145" s="391">
        <f t="shared" si="24"/>
        <v>0</v>
      </c>
      <c r="S145" s="461">
        <f t="shared" si="24"/>
        <v>0</v>
      </c>
      <c r="T145" s="461">
        <f t="shared" si="24"/>
        <v>0</v>
      </c>
      <c r="U145" s="461">
        <f t="shared" si="24"/>
        <v>0</v>
      </c>
      <c r="V145" s="461">
        <f t="shared" si="24"/>
        <v>0</v>
      </c>
      <c r="W145" s="461">
        <f t="shared" si="24"/>
        <v>0</v>
      </c>
    </row>
    <row r="146" spans="1:23" ht="15.75">
      <c r="A146" s="394" t="s">
        <v>30</v>
      </c>
      <c r="B146" s="393" t="s">
        <v>365</v>
      </c>
      <c r="C146" s="461">
        <f t="shared" si="20"/>
        <v>0</v>
      </c>
      <c r="D146" s="461">
        <f t="shared" si="24"/>
        <v>0</v>
      </c>
      <c r="E146" s="391">
        <f t="shared" si="24"/>
        <v>0</v>
      </c>
      <c r="F146" s="461">
        <f t="shared" si="24"/>
        <v>0</v>
      </c>
      <c r="G146" s="461">
        <f t="shared" si="24"/>
        <v>0</v>
      </c>
      <c r="H146" s="391">
        <f t="shared" si="24"/>
        <v>0</v>
      </c>
      <c r="I146" s="461">
        <f t="shared" si="24"/>
        <v>0</v>
      </c>
      <c r="J146" s="461">
        <f t="shared" si="24"/>
        <v>0</v>
      </c>
      <c r="K146" s="461">
        <f t="shared" si="24"/>
        <v>0</v>
      </c>
      <c r="L146" s="461">
        <f t="shared" si="24"/>
        <v>0</v>
      </c>
      <c r="M146" s="461">
        <f t="shared" si="24"/>
        <v>0</v>
      </c>
      <c r="N146" s="461">
        <f t="shared" si="24"/>
        <v>0</v>
      </c>
      <c r="O146" s="461">
        <f t="shared" si="24"/>
        <v>0</v>
      </c>
      <c r="P146" s="461">
        <f t="shared" si="24"/>
        <v>0</v>
      </c>
      <c r="Q146" s="461">
        <f t="shared" si="24"/>
        <v>0</v>
      </c>
      <c r="R146" s="391">
        <f t="shared" si="24"/>
        <v>0</v>
      </c>
      <c r="S146" s="461">
        <f t="shared" si="24"/>
        <v>0</v>
      </c>
      <c r="T146" s="461">
        <f t="shared" si="24"/>
        <v>0</v>
      </c>
      <c r="U146" s="461">
        <f t="shared" si="24"/>
        <v>0</v>
      </c>
      <c r="V146" s="461">
        <f t="shared" si="24"/>
        <v>0</v>
      </c>
      <c r="W146" s="461">
        <f t="shared" si="24"/>
        <v>0</v>
      </c>
    </row>
    <row r="147" spans="1:23" ht="15.75">
      <c r="A147" s="469" t="s">
        <v>457</v>
      </c>
      <c r="B147" s="470" t="s">
        <v>219</v>
      </c>
      <c r="C147" s="461">
        <f t="shared" si="20"/>
        <v>0</v>
      </c>
      <c r="D147" s="461">
        <f t="shared" si="24"/>
        <v>0</v>
      </c>
      <c r="E147" s="391">
        <f t="shared" si="24"/>
        <v>0</v>
      </c>
      <c r="F147" s="461">
        <f t="shared" si="24"/>
        <v>0</v>
      </c>
      <c r="G147" s="461">
        <f t="shared" si="24"/>
        <v>0</v>
      </c>
      <c r="H147" s="391">
        <f t="shared" si="24"/>
        <v>0</v>
      </c>
      <c r="I147" s="461">
        <f t="shared" si="24"/>
        <v>0</v>
      </c>
      <c r="J147" s="461">
        <f t="shared" si="24"/>
        <v>0</v>
      </c>
      <c r="K147" s="461">
        <f t="shared" si="24"/>
        <v>0</v>
      </c>
      <c r="L147" s="461">
        <f t="shared" si="24"/>
        <v>0</v>
      </c>
      <c r="M147" s="461">
        <f t="shared" si="24"/>
        <v>0</v>
      </c>
      <c r="N147" s="461">
        <f t="shared" si="24"/>
        <v>0</v>
      </c>
      <c r="O147" s="461">
        <f t="shared" si="24"/>
        <v>0</v>
      </c>
      <c r="P147" s="461">
        <f t="shared" si="24"/>
        <v>0</v>
      </c>
      <c r="Q147" s="461">
        <f t="shared" si="24"/>
        <v>0</v>
      </c>
      <c r="R147" s="391">
        <f t="shared" si="24"/>
        <v>0</v>
      </c>
      <c r="S147" s="461">
        <f t="shared" si="24"/>
        <v>0</v>
      </c>
      <c r="T147" s="461">
        <f t="shared" si="24"/>
        <v>0</v>
      </c>
      <c r="U147" s="461">
        <f t="shared" si="24"/>
        <v>0</v>
      </c>
      <c r="V147" s="461">
        <f t="shared" si="24"/>
        <v>0</v>
      </c>
      <c r="W147" s="461">
        <f t="shared" si="24"/>
        <v>0</v>
      </c>
    </row>
    <row r="148" spans="1:23" ht="15.75">
      <c r="A148" s="469" t="s">
        <v>458</v>
      </c>
      <c r="B148" s="470" t="s">
        <v>220</v>
      </c>
      <c r="C148" s="461">
        <f t="shared" si="20"/>
        <v>0</v>
      </c>
      <c r="D148" s="461">
        <f t="shared" si="24"/>
        <v>0</v>
      </c>
      <c r="E148" s="391">
        <f t="shared" si="24"/>
        <v>0</v>
      </c>
      <c r="F148" s="461">
        <f t="shared" si="24"/>
        <v>0</v>
      </c>
      <c r="G148" s="461">
        <f t="shared" si="24"/>
        <v>0</v>
      </c>
      <c r="H148" s="391">
        <f t="shared" si="24"/>
        <v>0</v>
      </c>
      <c r="I148" s="461">
        <f t="shared" si="24"/>
        <v>0</v>
      </c>
      <c r="J148" s="461">
        <f t="shared" si="24"/>
        <v>0</v>
      </c>
      <c r="K148" s="461">
        <f t="shared" si="24"/>
        <v>0</v>
      </c>
      <c r="L148" s="461">
        <f t="shared" si="24"/>
        <v>0</v>
      </c>
      <c r="M148" s="461">
        <f t="shared" si="24"/>
        <v>0</v>
      </c>
      <c r="N148" s="461">
        <f t="shared" si="24"/>
        <v>0</v>
      </c>
      <c r="O148" s="461">
        <f t="shared" si="24"/>
        <v>0</v>
      </c>
      <c r="P148" s="461">
        <f t="shared" si="24"/>
        <v>0</v>
      </c>
      <c r="Q148" s="461">
        <f t="shared" si="24"/>
        <v>0</v>
      </c>
      <c r="R148" s="391">
        <f t="shared" si="24"/>
        <v>0</v>
      </c>
      <c r="S148" s="461">
        <f t="shared" si="24"/>
        <v>0</v>
      </c>
      <c r="T148" s="461">
        <f t="shared" si="24"/>
        <v>0</v>
      </c>
      <c r="U148" s="461">
        <f t="shared" si="24"/>
        <v>0</v>
      </c>
      <c r="V148" s="461">
        <f t="shared" si="24"/>
        <v>0</v>
      </c>
      <c r="W148" s="461">
        <f t="shared" si="24"/>
        <v>0</v>
      </c>
    </row>
    <row r="149" spans="1:23" ht="15.75">
      <c r="A149" s="392" t="s">
        <v>104</v>
      </c>
      <c r="B149" s="393" t="s">
        <v>367</v>
      </c>
      <c r="C149" s="461">
        <f t="shared" si="20"/>
        <v>0</v>
      </c>
      <c r="D149" s="461">
        <f aca="true" t="shared" si="25" ref="D149:W151">D48-D102</f>
        <v>0</v>
      </c>
      <c r="E149" s="391">
        <f t="shared" si="25"/>
        <v>0</v>
      </c>
      <c r="F149" s="461">
        <f t="shared" si="25"/>
        <v>0</v>
      </c>
      <c r="G149" s="461">
        <f t="shared" si="25"/>
        <v>0</v>
      </c>
      <c r="H149" s="391">
        <f t="shared" si="25"/>
        <v>0</v>
      </c>
      <c r="I149" s="461">
        <f t="shared" si="25"/>
        <v>0</v>
      </c>
      <c r="J149" s="461">
        <f t="shared" si="25"/>
        <v>0</v>
      </c>
      <c r="K149" s="461">
        <f t="shared" si="25"/>
        <v>0</v>
      </c>
      <c r="L149" s="461">
        <f t="shared" si="25"/>
        <v>0</v>
      </c>
      <c r="M149" s="461">
        <f t="shared" si="25"/>
        <v>0</v>
      </c>
      <c r="N149" s="461">
        <f t="shared" si="25"/>
        <v>0</v>
      </c>
      <c r="O149" s="461">
        <f t="shared" si="25"/>
        <v>0</v>
      </c>
      <c r="P149" s="461">
        <f t="shared" si="25"/>
        <v>0</v>
      </c>
      <c r="Q149" s="461">
        <f t="shared" si="25"/>
        <v>0</v>
      </c>
      <c r="R149" s="391">
        <f t="shared" si="25"/>
        <v>0</v>
      </c>
      <c r="S149" s="461">
        <f t="shared" si="25"/>
        <v>0</v>
      </c>
      <c r="T149" s="461">
        <f t="shared" si="25"/>
        <v>0</v>
      </c>
      <c r="U149" s="461">
        <f t="shared" si="25"/>
        <v>0</v>
      </c>
      <c r="V149" s="461">
        <f t="shared" si="25"/>
        <v>0</v>
      </c>
      <c r="W149" s="461">
        <f t="shared" si="25"/>
        <v>0</v>
      </c>
    </row>
    <row r="150" spans="1:23" ht="15.75">
      <c r="A150" s="486" t="s">
        <v>459</v>
      </c>
      <c r="B150" s="470" t="s">
        <v>219</v>
      </c>
      <c r="C150" s="461">
        <f t="shared" si="20"/>
        <v>0</v>
      </c>
      <c r="D150" s="461">
        <f t="shared" si="25"/>
        <v>0</v>
      </c>
      <c r="E150" s="391">
        <f t="shared" si="25"/>
        <v>0</v>
      </c>
      <c r="F150" s="461">
        <f t="shared" si="25"/>
        <v>0</v>
      </c>
      <c r="G150" s="461">
        <f t="shared" si="25"/>
        <v>0</v>
      </c>
      <c r="H150" s="391">
        <f t="shared" si="25"/>
        <v>0</v>
      </c>
      <c r="I150" s="461">
        <f t="shared" si="25"/>
        <v>0</v>
      </c>
      <c r="J150" s="461">
        <f t="shared" si="25"/>
        <v>0</v>
      </c>
      <c r="K150" s="461">
        <f t="shared" si="25"/>
        <v>0</v>
      </c>
      <c r="L150" s="461">
        <f t="shared" si="25"/>
        <v>0</v>
      </c>
      <c r="M150" s="461">
        <f t="shared" si="25"/>
        <v>0</v>
      </c>
      <c r="N150" s="461">
        <f t="shared" si="25"/>
        <v>0</v>
      </c>
      <c r="O150" s="461">
        <f t="shared" si="25"/>
        <v>0</v>
      </c>
      <c r="P150" s="461">
        <f t="shared" si="25"/>
        <v>0</v>
      </c>
      <c r="Q150" s="461">
        <f t="shared" si="25"/>
        <v>0</v>
      </c>
      <c r="R150" s="391">
        <f t="shared" si="25"/>
        <v>0</v>
      </c>
      <c r="S150" s="461">
        <f t="shared" si="25"/>
        <v>0</v>
      </c>
      <c r="T150" s="461">
        <f t="shared" si="25"/>
        <v>0</v>
      </c>
      <c r="U150" s="461">
        <f t="shared" si="25"/>
        <v>0</v>
      </c>
      <c r="V150" s="461">
        <f t="shared" si="25"/>
        <v>0</v>
      </c>
      <c r="W150" s="461">
        <f t="shared" si="25"/>
        <v>0</v>
      </c>
    </row>
    <row r="151" spans="1:23" ht="15.75">
      <c r="A151" s="486" t="s">
        <v>460</v>
      </c>
      <c r="B151" s="470" t="s">
        <v>220</v>
      </c>
      <c r="C151" s="461">
        <f t="shared" si="20"/>
        <v>0</v>
      </c>
      <c r="D151" s="461">
        <f t="shared" si="25"/>
        <v>0</v>
      </c>
      <c r="E151" s="391">
        <f t="shared" si="25"/>
        <v>0</v>
      </c>
      <c r="F151" s="461">
        <f t="shared" si="25"/>
        <v>0</v>
      </c>
      <c r="G151" s="461">
        <f t="shared" si="25"/>
        <v>0</v>
      </c>
      <c r="H151" s="391">
        <f t="shared" si="25"/>
        <v>0</v>
      </c>
      <c r="I151" s="461">
        <f t="shared" si="25"/>
        <v>0</v>
      </c>
      <c r="J151" s="461">
        <f t="shared" si="25"/>
        <v>0</v>
      </c>
      <c r="K151" s="461">
        <f t="shared" si="25"/>
        <v>0</v>
      </c>
      <c r="L151" s="461">
        <f t="shared" si="25"/>
        <v>0</v>
      </c>
      <c r="M151" s="461">
        <f t="shared" si="25"/>
        <v>0</v>
      </c>
      <c r="N151" s="461">
        <f t="shared" si="25"/>
        <v>0</v>
      </c>
      <c r="O151" s="461">
        <f t="shared" si="25"/>
        <v>0</v>
      </c>
      <c r="P151" s="461">
        <f t="shared" si="25"/>
        <v>0</v>
      </c>
      <c r="Q151" s="461">
        <f t="shared" si="25"/>
        <v>0</v>
      </c>
      <c r="R151" s="391">
        <f t="shared" si="25"/>
        <v>0</v>
      </c>
      <c r="S151" s="461">
        <f t="shared" si="25"/>
        <v>0</v>
      </c>
      <c r="T151" s="461">
        <f t="shared" si="25"/>
        <v>0</v>
      </c>
      <c r="U151" s="461">
        <f t="shared" si="25"/>
        <v>0</v>
      </c>
      <c r="V151" s="461">
        <f t="shared" si="25"/>
        <v>0</v>
      </c>
      <c r="W151" s="461">
        <f t="shared" si="25"/>
        <v>0</v>
      </c>
    </row>
  </sheetData>
  <sheetProtection formatCells="0" formatColumns="0" formatRows="0" insertRows="0" deleteRows="0"/>
  <mergeCells count="40">
    <mergeCell ref="R3:W3"/>
    <mergeCell ref="V5:V7"/>
    <mergeCell ref="W5:W7"/>
    <mergeCell ref="A1:E1"/>
    <mergeCell ref="F1:Q1"/>
    <mergeCell ref="R1:W1"/>
    <mergeCell ref="R2:W2"/>
    <mergeCell ref="A3:A7"/>
    <mergeCell ref="B3:B7"/>
    <mergeCell ref="R4:R7"/>
    <mergeCell ref="S4:W4"/>
    <mergeCell ref="H5:H7"/>
    <mergeCell ref="I5:P5"/>
    <mergeCell ref="Q5:Q7"/>
    <mergeCell ref="S5:S7"/>
    <mergeCell ref="A9:B9"/>
    <mergeCell ref="A10:B10"/>
    <mergeCell ref="C3:C7"/>
    <mergeCell ref="D3:D7"/>
    <mergeCell ref="O6:O7"/>
    <mergeCell ref="P6:P7"/>
    <mergeCell ref="E3:Q3"/>
    <mergeCell ref="B52:G52"/>
    <mergeCell ref="P52:V52"/>
    <mergeCell ref="E6:E7"/>
    <mergeCell ref="F6:G6"/>
    <mergeCell ref="I6:K6"/>
    <mergeCell ref="L6:N6"/>
    <mergeCell ref="T5:T7"/>
    <mergeCell ref="U5:U7"/>
    <mergeCell ref="E4:G5"/>
    <mergeCell ref="H4:Q4"/>
    <mergeCell ref="A110:B110"/>
    <mergeCell ref="A111:B111"/>
    <mergeCell ref="B53:G53"/>
    <mergeCell ref="P53:V53"/>
    <mergeCell ref="B57:G57"/>
    <mergeCell ref="P57:V57"/>
    <mergeCell ref="A63:B63"/>
    <mergeCell ref="A64:B64"/>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AA72"/>
  <sheetViews>
    <sheetView view="pageBreakPreview" zoomScale="90" zoomScaleSheetLayoutView="90" zoomScalePageLayoutView="0" workbookViewId="0" topLeftCell="A13">
      <selection activeCell="Q14" sqref="Q14"/>
    </sheetView>
  </sheetViews>
  <sheetFormatPr defaultColWidth="9.00390625" defaultRowHeight="15.75"/>
  <cols>
    <col min="1" max="1" width="3.875" style="0" customWidth="1"/>
    <col min="2" max="2" width="16.625" style="0" customWidth="1"/>
    <col min="3" max="3" width="5.375" style="114" bestFit="1" customWidth="1"/>
    <col min="4" max="5" width="5.00390625" style="114" bestFit="1" customWidth="1"/>
    <col min="6" max="6" width="5.75390625" style="114" bestFit="1" customWidth="1"/>
    <col min="7" max="7" width="6.25390625" style="114" bestFit="1" customWidth="1"/>
    <col min="8" max="8" width="4.75390625" style="114" bestFit="1" customWidth="1"/>
    <col min="9" max="9" width="5.375" style="114" bestFit="1" customWidth="1"/>
    <col min="10" max="10" width="6.25390625" style="114" bestFit="1" customWidth="1"/>
    <col min="11" max="11" width="4.75390625" style="114" bestFit="1" customWidth="1"/>
    <col min="12" max="12" width="5.875" style="544" bestFit="1" customWidth="1"/>
    <col min="13" max="13" width="6.75390625" style="114" bestFit="1" customWidth="1"/>
    <col min="14" max="14" width="5.125" style="114" bestFit="1" customWidth="1"/>
    <col min="15" max="15" width="6.50390625" style="114" bestFit="1" customWidth="1"/>
    <col min="16" max="16" width="5.875" style="544" bestFit="1" customWidth="1"/>
    <col min="17" max="18" width="7.875" style="114" customWidth="1"/>
    <col min="19" max="19" width="7.875" style="544" customWidth="1"/>
    <col min="20" max="21" width="7.875" style="114" customWidth="1"/>
    <col min="23" max="23" width="10.50390625" style="0" customWidth="1"/>
  </cols>
  <sheetData>
    <row r="1" spans="1:24" ht="67.5" customHeight="1">
      <c r="A1" s="670" t="s">
        <v>340</v>
      </c>
      <c r="B1" s="670"/>
      <c r="C1" s="670"/>
      <c r="D1" s="670"/>
      <c r="E1" s="670"/>
      <c r="F1" s="579" t="s">
        <v>467</v>
      </c>
      <c r="G1" s="579"/>
      <c r="H1" s="579"/>
      <c r="I1" s="579"/>
      <c r="J1" s="579"/>
      <c r="K1" s="579"/>
      <c r="L1" s="579"/>
      <c r="M1" s="579"/>
      <c r="N1" s="579"/>
      <c r="O1" s="579"/>
      <c r="P1" s="579"/>
      <c r="Q1" s="630" t="str">
        <f>'[1]TT'!C2</f>
        <v>Đơn vị  báo cáo: 
Cục THADS tỉnh Đồng Tháp
Đơn vị nhận báo cáo:
Tổng Cục THADS</v>
      </c>
      <c r="R1" s="630"/>
      <c r="S1" s="630"/>
      <c r="T1" s="630"/>
      <c r="U1" s="630"/>
      <c r="W1" s="825" t="s">
        <v>468</v>
      </c>
      <c r="X1" s="825"/>
    </row>
    <row r="2" spans="17:24" ht="15.75" customHeight="1">
      <c r="Q2" s="826" t="s">
        <v>221</v>
      </c>
      <c r="R2" s="826"/>
      <c r="S2" s="826"/>
      <c r="T2" s="826"/>
      <c r="U2" s="826"/>
      <c r="W2" s="825"/>
      <c r="X2" s="825"/>
    </row>
    <row r="3" spans="1:24" ht="18.75" customHeight="1">
      <c r="A3" s="816" t="s">
        <v>136</v>
      </c>
      <c r="B3" s="816" t="s">
        <v>157</v>
      </c>
      <c r="C3" s="822" t="s">
        <v>222</v>
      </c>
      <c r="D3" s="822"/>
      <c r="E3" s="822"/>
      <c r="F3" s="822" t="s">
        <v>223</v>
      </c>
      <c r="G3" s="822"/>
      <c r="H3" s="822"/>
      <c r="I3" s="822" t="s">
        <v>224</v>
      </c>
      <c r="J3" s="822"/>
      <c r="K3" s="822"/>
      <c r="L3" s="822" t="s">
        <v>225</v>
      </c>
      <c r="M3" s="822"/>
      <c r="N3" s="822"/>
      <c r="O3" s="822"/>
      <c r="P3" s="822"/>
      <c r="Q3" s="822"/>
      <c r="R3" s="822"/>
      <c r="S3" s="822" t="s">
        <v>226</v>
      </c>
      <c r="T3" s="822"/>
      <c r="U3" s="822"/>
      <c r="V3" s="823" t="s">
        <v>476</v>
      </c>
      <c r="W3" s="825"/>
      <c r="X3" s="825"/>
    </row>
    <row r="4" spans="1:24" ht="18.75" customHeight="1">
      <c r="A4" s="827"/>
      <c r="B4" s="827"/>
      <c r="C4" s="822"/>
      <c r="D4" s="822"/>
      <c r="E4" s="822"/>
      <c r="F4" s="822"/>
      <c r="G4" s="822"/>
      <c r="H4" s="822"/>
      <c r="I4" s="822"/>
      <c r="J4" s="822"/>
      <c r="K4" s="822"/>
      <c r="L4" s="822" t="s">
        <v>227</v>
      </c>
      <c r="M4" s="822"/>
      <c r="N4" s="822"/>
      <c r="O4" s="822"/>
      <c r="P4" s="822" t="s">
        <v>228</v>
      </c>
      <c r="Q4" s="822"/>
      <c r="R4" s="822"/>
      <c r="S4" s="822"/>
      <c r="T4" s="822"/>
      <c r="U4" s="822"/>
      <c r="V4" s="823"/>
      <c r="W4" s="825"/>
      <c r="X4" s="825"/>
    </row>
    <row r="5" spans="1:25" ht="18.75" customHeight="1">
      <c r="A5" s="827"/>
      <c r="B5" s="827"/>
      <c r="C5" s="822"/>
      <c r="D5" s="822"/>
      <c r="E5" s="822"/>
      <c r="F5" s="822"/>
      <c r="G5" s="822"/>
      <c r="H5" s="822"/>
      <c r="I5" s="822"/>
      <c r="J5" s="822"/>
      <c r="K5" s="822"/>
      <c r="L5" s="820" t="s">
        <v>12</v>
      </c>
      <c r="M5" s="822" t="s">
        <v>4</v>
      </c>
      <c r="N5" s="822"/>
      <c r="O5" s="822"/>
      <c r="P5" s="820" t="s">
        <v>12</v>
      </c>
      <c r="Q5" s="822" t="s">
        <v>4</v>
      </c>
      <c r="R5" s="822"/>
      <c r="S5" s="822"/>
      <c r="T5" s="822"/>
      <c r="U5" s="822"/>
      <c r="V5" s="823"/>
      <c r="W5" s="818" t="s">
        <v>469</v>
      </c>
      <c r="X5" s="818" t="s">
        <v>470</v>
      </c>
      <c r="Y5" s="819" t="s">
        <v>471</v>
      </c>
    </row>
    <row r="6" spans="1:25" ht="32.25" customHeight="1">
      <c r="A6" s="827"/>
      <c r="B6" s="827"/>
      <c r="C6" s="816" t="s">
        <v>229</v>
      </c>
      <c r="D6" s="816" t="s">
        <v>230</v>
      </c>
      <c r="E6" s="816" t="s">
        <v>231</v>
      </c>
      <c r="F6" s="816" t="s">
        <v>232</v>
      </c>
      <c r="G6" s="816" t="s">
        <v>230</v>
      </c>
      <c r="H6" s="816" t="s">
        <v>231</v>
      </c>
      <c r="I6" s="816" t="s">
        <v>229</v>
      </c>
      <c r="J6" s="816" t="s">
        <v>230</v>
      </c>
      <c r="K6" s="816" t="s">
        <v>231</v>
      </c>
      <c r="L6" s="824"/>
      <c r="M6" s="816" t="s">
        <v>219</v>
      </c>
      <c r="N6" s="816" t="s">
        <v>220</v>
      </c>
      <c r="O6" s="816" t="s">
        <v>233</v>
      </c>
      <c r="P6" s="824"/>
      <c r="Q6" s="816" t="s">
        <v>234</v>
      </c>
      <c r="R6" s="816" t="s">
        <v>235</v>
      </c>
      <c r="S6" s="820" t="s">
        <v>12</v>
      </c>
      <c r="T6" s="816" t="s">
        <v>236</v>
      </c>
      <c r="U6" s="816" t="s">
        <v>202</v>
      </c>
      <c r="V6" s="823"/>
      <c r="W6" s="818"/>
      <c r="X6" s="818"/>
      <c r="Y6" s="819"/>
    </row>
    <row r="7" spans="1:27" ht="15.75">
      <c r="A7" s="817"/>
      <c r="B7" s="817"/>
      <c r="C7" s="817"/>
      <c r="D7" s="817"/>
      <c r="E7" s="817"/>
      <c r="F7" s="817"/>
      <c r="G7" s="817"/>
      <c r="H7" s="817"/>
      <c r="I7" s="817"/>
      <c r="J7" s="817"/>
      <c r="K7" s="817"/>
      <c r="L7" s="821"/>
      <c r="M7" s="817"/>
      <c r="N7" s="817"/>
      <c r="O7" s="817"/>
      <c r="P7" s="821"/>
      <c r="Q7" s="817"/>
      <c r="R7" s="817"/>
      <c r="S7" s="821"/>
      <c r="T7" s="817"/>
      <c r="U7" s="817"/>
      <c r="V7" s="823"/>
      <c r="W7" s="818"/>
      <c r="X7" s="818"/>
      <c r="Y7" s="819"/>
      <c r="Z7" t="s">
        <v>472</v>
      </c>
      <c r="AA7" t="s">
        <v>464</v>
      </c>
    </row>
    <row r="8" spans="1:21" ht="15.75">
      <c r="A8" s="814" t="s">
        <v>3</v>
      </c>
      <c r="B8" s="814"/>
      <c r="C8" s="115">
        <v>1</v>
      </c>
      <c r="D8" s="116">
        <v>2</v>
      </c>
      <c r="E8" s="116">
        <v>3</v>
      </c>
      <c r="F8" s="116">
        <v>4</v>
      </c>
      <c r="G8" s="116">
        <v>5</v>
      </c>
      <c r="H8" s="116">
        <v>6</v>
      </c>
      <c r="I8" s="116">
        <v>7</v>
      </c>
      <c r="J8" s="116">
        <v>8</v>
      </c>
      <c r="K8" s="116">
        <v>9</v>
      </c>
      <c r="L8" s="545">
        <v>10</v>
      </c>
      <c r="M8" s="116">
        <v>11</v>
      </c>
      <c r="N8" s="116">
        <v>12</v>
      </c>
      <c r="O8" s="116">
        <v>13</v>
      </c>
      <c r="P8" s="545">
        <v>14</v>
      </c>
      <c r="Q8" s="116">
        <v>15</v>
      </c>
      <c r="R8" s="116">
        <v>16</v>
      </c>
      <c r="S8" s="545">
        <v>17</v>
      </c>
      <c r="T8" s="116">
        <v>18</v>
      </c>
      <c r="U8" s="116">
        <v>19</v>
      </c>
    </row>
    <row r="9" spans="1:27" s="500" customFormat="1" ht="18.75" customHeight="1">
      <c r="A9" s="813" t="s">
        <v>12</v>
      </c>
      <c r="B9" s="813"/>
      <c r="C9" s="498">
        <f>SUM(C10:C23)</f>
        <v>169</v>
      </c>
      <c r="D9" s="498">
        <f aca="true" t="shared" si="0" ref="D9:U9">SUM(D10:D23)</f>
        <v>175</v>
      </c>
      <c r="E9" s="498">
        <f t="shared" si="0"/>
        <v>164</v>
      </c>
      <c r="F9" s="498">
        <f t="shared" si="0"/>
        <v>0</v>
      </c>
      <c r="G9" s="498">
        <f t="shared" si="0"/>
        <v>0</v>
      </c>
      <c r="H9" s="498">
        <f t="shared" si="0"/>
        <v>0</v>
      </c>
      <c r="I9" s="498">
        <f t="shared" si="0"/>
        <v>100</v>
      </c>
      <c r="J9" s="498">
        <f t="shared" si="0"/>
        <v>102</v>
      </c>
      <c r="K9" s="498">
        <f t="shared" si="0"/>
        <v>95</v>
      </c>
      <c r="L9" s="498">
        <f t="shared" si="0"/>
        <v>164</v>
      </c>
      <c r="M9" s="498">
        <f t="shared" si="0"/>
        <v>53</v>
      </c>
      <c r="N9" s="498">
        <f t="shared" si="0"/>
        <v>1</v>
      </c>
      <c r="O9" s="498">
        <f t="shared" si="0"/>
        <v>110</v>
      </c>
      <c r="P9" s="498">
        <f t="shared" si="0"/>
        <v>164</v>
      </c>
      <c r="Q9" s="498">
        <f t="shared" si="0"/>
        <v>111</v>
      </c>
      <c r="R9" s="498">
        <f t="shared" si="0"/>
        <v>53</v>
      </c>
      <c r="S9" s="498">
        <f t="shared" si="0"/>
        <v>111</v>
      </c>
      <c r="T9" s="498">
        <f t="shared" si="0"/>
        <v>109</v>
      </c>
      <c r="U9" s="498">
        <f t="shared" si="0"/>
        <v>2</v>
      </c>
      <c r="V9" s="499">
        <f>Q9-S9</f>
        <v>0</v>
      </c>
      <c r="W9" s="499">
        <f>L9-P9</f>
        <v>0</v>
      </c>
      <c r="X9" s="499">
        <f>P9-E9-H9</f>
        <v>0</v>
      </c>
      <c r="Y9" s="500">
        <v>144</v>
      </c>
      <c r="Z9" s="499">
        <f>C9-Y9</f>
        <v>25</v>
      </c>
      <c r="AA9" s="501">
        <f>Z9/Y9</f>
        <v>0.1736111111111111</v>
      </c>
    </row>
    <row r="10" spans="1:24" s="541" customFormat="1" ht="16.5" customHeight="1">
      <c r="A10" s="506" t="s">
        <v>0</v>
      </c>
      <c r="B10" s="506" t="s">
        <v>256</v>
      </c>
      <c r="C10" s="539">
        <v>48</v>
      </c>
      <c r="D10" s="539">
        <v>48</v>
      </c>
      <c r="E10" s="539">
        <v>48</v>
      </c>
      <c r="F10" s="539"/>
      <c r="G10" s="539"/>
      <c r="H10" s="539"/>
      <c r="I10" s="539">
        <v>8</v>
      </c>
      <c r="J10" s="539">
        <v>8</v>
      </c>
      <c r="K10" s="539">
        <v>8</v>
      </c>
      <c r="L10" s="504">
        <f>M10+N10+O10</f>
        <v>48</v>
      </c>
      <c r="M10" s="539">
        <v>7</v>
      </c>
      <c r="N10" s="539"/>
      <c r="O10" s="539">
        <v>41</v>
      </c>
      <c r="P10" s="504">
        <f>Q10+R10</f>
        <v>48</v>
      </c>
      <c r="Q10" s="539">
        <v>7</v>
      </c>
      <c r="R10" s="539">
        <v>41</v>
      </c>
      <c r="S10" s="504">
        <f>T10+U10</f>
        <v>7</v>
      </c>
      <c r="T10" s="539">
        <v>6</v>
      </c>
      <c r="U10" s="539">
        <v>1</v>
      </c>
      <c r="V10" s="540">
        <f aca="true" t="shared" si="1" ref="V10:V23">Q10-S10</f>
        <v>0</v>
      </c>
      <c r="W10" s="540">
        <f aca="true" t="shared" si="2" ref="W10:W23">L10-P10</f>
        <v>0</v>
      </c>
      <c r="X10" s="540">
        <f aca="true" t="shared" si="3" ref="X10:X23">P10-E10-H10</f>
        <v>0</v>
      </c>
    </row>
    <row r="11" spans="1:24" s="541" customFormat="1" ht="16.5" customHeight="1">
      <c r="A11" s="506" t="s">
        <v>1</v>
      </c>
      <c r="B11" s="506" t="s">
        <v>8</v>
      </c>
      <c r="C11" s="539"/>
      <c r="D11" s="539"/>
      <c r="E11" s="539"/>
      <c r="F11" s="539"/>
      <c r="G11" s="539"/>
      <c r="H11" s="539"/>
      <c r="I11" s="539"/>
      <c r="J11" s="539"/>
      <c r="K11" s="539"/>
      <c r="L11" s="505"/>
      <c r="M11" s="539"/>
      <c r="N11" s="539"/>
      <c r="O11" s="539"/>
      <c r="P11" s="505"/>
      <c r="Q11" s="539"/>
      <c r="R11" s="539"/>
      <c r="S11" s="505"/>
      <c r="T11" s="539"/>
      <c r="U11" s="539"/>
      <c r="V11" s="540">
        <f t="shared" si="1"/>
        <v>0</v>
      </c>
      <c r="W11" s="540">
        <f t="shared" si="2"/>
        <v>0</v>
      </c>
      <c r="X11" s="540">
        <f t="shared" si="3"/>
        <v>0</v>
      </c>
    </row>
    <row r="12" spans="1:24" s="541" customFormat="1" ht="16.5" customHeight="1">
      <c r="A12" s="506" t="s">
        <v>13</v>
      </c>
      <c r="B12" s="506" t="s">
        <v>346</v>
      </c>
      <c r="C12" s="539">
        <v>14</v>
      </c>
      <c r="D12" s="539">
        <v>14</v>
      </c>
      <c r="E12" s="539">
        <v>14</v>
      </c>
      <c r="F12" s="539"/>
      <c r="G12" s="539"/>
      <c r="H12" s="539"/>
      <c r="I12" s="539">
        <v>7</v>
      </c>
      <c r="J12" s="539">
        <v>7</v>
      </c>
      <c r="K12" s="539">
        <v>7</v>
      </c>
      <c r="L12" s="504">
        <f aca="true" t="shared" si="4" ref="L12:L23">M12+N12+O12</f>
        <v>14</v>
      </c>
      <c r="M12" s="539"/>
      <c r="N12" s="539"/>
      <c r="O12" s="539">
        <v>14</v>
      </c>
      <c r="P12" s="504">
        <f aca="true" t="shared" si="5" ref="P12:P23">Q12+R12</f>
        <v>14</v>
      </c>
      <c r="Q12" s="539">
        <v>14</v>
      </c>
      <c r="R12" s="539"/>
      <c r="S12" s="504">
        <f aca="true" t="shared" si="6" ref="S12:S23">T12+U12</f>
        <v>14</v>
      </c>
      <c r="T12" s="539">
        <v>14</v>
      </c>
      <c r="U12" s="539"/>
      <c r="V12" s="540">
        <f t="shared" si="1"/>
        <v>0</v>
      </c>
      <c r="W12" s="540">
        <f t="shared" si="2"/>
        <v>0</v>
      </c>
      <c r="X12" s="540">
        <f t="shared" si="3"/>
        <v>0</v>
      </c>
    </row>
    <row r="13" spans="1:24" s="541" customFormat="1" ht="16.5" customHeight="1">
      <c r="A13" s="506" t="s">
        <v>14</v>
      </c>
      <c r="B13" s="506" t="s">
        <v>347</v>
      </c>
      <c r="C13" s="539">
        <v>5</v>
      </c>
      <c r="D13" s="539">
        <v>7</v>
      </c>
      <c r="E13" s="539">
        <v>5</v>
      </c>
      <c r="F13" s="539"/>
      <c r="G13" s="539"/>
      <c r="H13" s="539"/>
      <c r="I13" s="539">
        <v>4</v>
      </c>
      <c r="J13" s="539">
        <v>6</v>
      </c>
      <c r="K13" s="539">
        <v>4</v>
      </c>
      <c r="L13" s="504">
        <f t="shared" si="4"/>
        <v>5</v>
      </c>
      <c r="M13" s="539">
        <v>1</v>
      </c>
      <c r="N13" s="539"/>
      <c r="O13" s="539">
        <v>4</v>
      </c>
      <c r="P13" s="504">
        <f t="shared" si="5"/>
        <v>5</v>
      </c>
      <c r="Q13" s="539">
        <v>4</v>
      </c>
      <c r="R13" s="539">
        <v>1</v>
      </c>
      <c r="S13" s="504">
        <f t="shared" si="6"/>
        <v>4</v>
      </c>
      <c r="T13" s="539">
        <v>4</v>
      </c>
      <c r="U13" s="539"/>
      <c r="V13" s="540">
        <f t="shared" si="1"/>
        <v>0</v>
      </c>
      <c r="W13" s="540">
        <f t="shared" si="2"/>
        <v>0</v>
      </c>
      <c r="X13" s="540">
        <f t="shared" si="3"/>
        <v>0</v>
      </c>
    </row>
    <row r="14" spans="1:24" s="541" customFormat="1" ht="16.5" customHeight="1">
      <c r="A14" s="506" t="s">
        <v>19</v>
      </c>
      <c r="B14" s="506" t="s">
        <v>349</v>
      </c>
      <c r="C14" s="539">
        <v>5</v>
      </c>
      <c r="D14" s="539">
        <v>5</v>
      </c>
      <c r="E14" s="539">
        <v>5</v>
      </c>
      <c r="F14" s="539"/>
      <c r="G14" s="539"/>
      <c r="H14" s="539"/>
      <c r="I14" s="539">
        <v>5</v>
      </c>
      <c r="J14" s="539">
        <v>5</v>
      </c>
      <c r="K14" s="539">
        <v>5</v>
      </c>
      <c r="L14" s="504">
        <f t="shared" si="4"/>
        <v>5</v>
      </c>
      <c r="M14" s="539">
        <v>5</v>
      </c>
      <c r="N14" s="539"/>
      <c r="O14" s="539"/>
      <c r="P14" s="504">
        <f t="shared" si="5"/>
        <v>5</v>
      </c>
      <c r="Q14" s="539">
        <v>5</v>
      </c>
      <c r="R14" s="539"/>
      <c r="S14" s="504">
        <f t="shared" si="6"/>
        <v>5</v>
      </c>
      <c r="T14" s="539">
        <v>5</v>
      </c>
      <c r="U14" s="539"/>
      <c r="V14" s="540">
        <f t="shared" si="1"/>
        <v>0</v>
      </c>
      <c r="W14" s="540">
        <f t="shared" si="2"/>
        <v>0</v>
      </c>
      <c r="X14" s="540">
        <f t="shared" si="3"/>
        <v>0</v>
      </c>
    </row>
    <row r="15" spans="1:24" s="541" customFormat="1" ht="16.5" customHeight="1">
      <c r="A15" s="506" t="s">
        <v>22</v>
      </c>
      <c r="B15" s="506" t="s">
        <v>351</v>
      </c>
      <c r="C15" s="539">
        <v>10</v>
      </c>
      <c r="D15" s="539">
        <v>10</v>
      </c>
      <c r="E15" s="539">
        <v>10</v>
      </c>
      <c r="F15" s="539"/>
      <c r="G15" s="539"/>
      <c r="H15" s="539"/>
      <c r="I15" s="539">
        <v>10</v>
      </c>
      <c r="J15" s="539">
        <v>10</v>
      </c>
      <c r="K15" s="539">
        <v>10</v>
      </c>
      <c r="L15" s="504">
        <f t="shared" si="4"/>
        <v>10</v>
      </c>
      <c r="M15" s="539">
        <v>3</v>
      </c>
      <c r="N15" s="539"/>
      <c r="O15" s="539">
        <v>7</v>
      </c>
      <c r="P15" s="504">
        <f t="shared" si="5"/>
        <v>10</v>
      </c>
      <c r="Q15" s="539">
        <v>3</v>
      </c>
      <c r="R15" s="539">
        <v>7</v>
      </c>
      <c r="S15" s="504">
        <f t="shared" si="6"/>
        <v>3</v>
      </c>
      <c r="T15" s="539">
        <v>3</v>
      </c>
      <c r="U15" s="539"/>
      <c r="V15" s="540">
        <f t="shared" si="1"/>
        <v>0</v>
      </c>
      <c r="W15" s="540">
        <f t="shared" si="2"/>
        <v>0</v>
      </c>
      <c r="X15" s="540">
        <f t="shared" si="3"/>
        <v>0</v>
      </c>
    </row>
    <row r="16" spans="1:24" s="541" customFormat="1" ht="16.5" customHeight="1">
      <c r="A16" s="506" t="s">
        <v>23</v>
      </c>
      <c r="B16" s="506" t="s">
        <v>353</v>
      </c>
      <c r="C16" s="539">
        <v>12</v>
      </c>
      <c r="D16" s="539">
        <v>12</v>
      </c>
      <c r="E16" s="539">
        <v>12</v>
      </c>
      <c r="F16" s="539"/>
      <c r="G16" s="539"/>
      <c r="H16" s="539"/>
      <c r="I16" s="539">
        <v>5</v>
      </c>
      <c r="J16" s="539">
        <v>5</v>
      </c>
      <c r="K16" s="539">
        <v>5</v>
      </c>
      <c r="L16" s="504">
        <f t="shared" si="4"/>
        <v>12</v>
      </c>
      <c r="M16" s="539"/>
      <c r="N16" s="539"/>
      <c r="O16" s="539">
        <v>12</v>
      </c>
      <c r="P16" s="504">
        <f t="shared" si="5"/>
        <v>12</v>
      </c>
      <c r="Q16" s="539">
        <v>12</v>
      </c>
      <c r="R16" s="539"/>
      <c r="S16" s="504">
        <f t="shared" si="6"/>
        <v>12</v>
      </c>
      <c r="T16" s="539">
        <v>12</v>
      </c>
      <c r="U16" s="539"/>
      <c r="V16" s="540">
        <f t="shared" si="1"/>
        <v>0</v>
      </c>
      <c r="W16" s="540">
        <f t="shared" si="2"/>
        <v>0</v>
      </c>
      <c r="X16" s="540">
        <f t="shared" si="3"/>
        <v>0</v>
      </c>
    </row>
    <row r="17" spans="1:24" s="541" customFormat="1" ht="16.5" customHeight="1">
      <c r="A17" s="506" t="s">
        <v>24</v>
      </c>
      <c r="B17" s="506" t="s">
        <v>355</v>
      </c>
      <c r="C17" s="539">
        <v>8</v>
      </c>
      <c r="D17" s="539">
        <v>8</v>
      </c>
      <c r="E17" s="539">
        <v>8</v>
      </c>
      <c r="F17" s="539"/>
      <c r="G17" s="539"/>
      <c r="H17" s="539"/>
      <c r="I17" s="539">
        <v>8</v>
      </c>
      <c r="J17" s="539">
        <v>8</v>
      </c>
      <c r="K17" s="539">
        <v>8</v>
      </c>
      <c r="L17" s="504">
        <f t="shared" si="4"/>
        <v>8</v>
      </c>
      <c r="M17" s="539">
        <v>1</v>
      </c>
      <c r="N17" s="539">
        <v>1</v>
      </c>
      <c r="O17" s="539">
        <v>6</v>
      </c>
      <c r="P17" s="504">
        <f t="shared" si="5"/>
        <v>8</v>
      </c>
      <c r="Q17" s="539">
        <v>7</v>
      </c>
      <c r="R17" s="539">
        <v>1</v>
      </c>
      <c r="S17" s="504">
        <f t="shared" si="6"/>
        <v>7</v>
      </c>
      <c r="T17" s="539">
        <v>7</v>
      </c>
      <c r="U17" s="539"/>
      <c r="V17" s="540">
        <f t="shared" si="1"/>
        <v>0</v>
      </c>
      <c r="W17" s="540">
        <f t="shared" si="2"/>
        <v>0</v>
      </c>
      <c r="X17" s="540">
        <f t="shared" si="3"/>
        <v>0</v>
      </c>
    </row>
    <row r="18" spans="1:24" s="541" customFormat="1" ht="16.5" customHeight="1">
      <c r="A18" s="506" t="s">
        <v>25</v>
      </c>
      <c r="B18" s="506" t="s">
        <v>357</v>
      </c>
      <c r="C18" s="539">
        <v>6</v>
      </c>
      <c r="D18" s="539">
        <v>6</v>
      </c>
      <c r="E18" s="539">
        <v>6</v>
      </c>
      <c r="F18" s="539"/>
      <c r="G18" s="539"/>
      <c r="H18" s="539"/>
      <c r="I18" s="539">
        <v>1</v>
      </c>
      <c r="J18" s="539">
        <v>1</v>
      </c>
      <c r="K18" s="539">
        <v>1</v>
      </c>
      <c r="L18" s="504">
        <f t="shared" si="4"/>
        <v>6</v>
      </c>
      <c r="M18" s="539">
        <v>2</v>
      </c>
      <c r="N18" s="539"/>
      <c r="O18" s="539">
        <v>4</v>
      </c>
      <c r="P18" s="504">
        <f t="shared" si="5"/>
        <v>6</v>
      </c>
      <c r="Q18" s="539">
        <v>6</v>
      </c>
      <c r="R18" s="539"/>
      <c r="S18" s="504">
        <f t="shared" si="6"/>
        <v>6</v>
      </c>
      <c r="T18" s="539">
        <v>6</v>
      </c>
      <c r="U18" s="539"/>
      <c r="V18" s="540">
        <f t="shared" si="1"/>
        <v>0</v>
      </c>
      <c r="W18" s="540">
        <f t="shared" si="2"/>
        <v>0</v>
      </c>
      <c r="X18" s="540">
        <f t="shared" si="3"/>
        <v>0</v>
      </c>
    </row>
    <row r="19" spans="1:24" s="541" customFormat="1" ht="16.5" customHeight="1">
      <c r="A19" s="506" t="s">
        <v>26</v>
      </c>
      <c r="B19" s="506" t="s">
        <v>359</v>
      </c>
      <c r="C19" s="539">
        <v>9</v>
      </c>
      <c r="D19" s="539">
        <v>9</v>
      </c>
      <c r="E19" s="539">
        <v>9</v>
      </c>
      <c r="F19" s="539"/>
      <c r="G19" s="539"/>
      <c r="H19" s="539"/>
      <c r="I19" s="539">
        <v>9</v>
      </c>
      <c r="J19" s="539">
        <v>9</v>
      </c>
      <c r="K19" s="539">
        <v>9</v>
      </c>
      <c r="L19" s="504">
        <f t="shared" si="4"/>
        <v>9</v>
      </c>
      <c r="M19" s="539">
        <v>3</v>
      </c>
      <c r="N19" s="539"/>
      <c r="O19" s="539">
        <v>6</v>
      </c>
      <c r="P19" s="504">
        <f t="shared" si="5"/>
        <v>9</v>
      </c>
      <c r="Q19" s="539">
        <v>9</v>
      </c>
      <c r="R19" s="539"/>
      <c r="S19" s="504">
        <f t="shared" si="6"/>
        <v>9</v>
      </c>
      <c r="T19" s="539">
        <v>8</v>
      </c>
      <c r="U19" s="539">
        <v>1</v>
      </c>
      <c r="V19" s="540">
        <f t="shared" si="1"/>
        <v>0</v>
      </c>
      <c r="W19" s="540">
        <f t="shared" si="2"/>
        <v>0</v>
      </c>
      <c r="X19" s="540">
        <f t="shared" si="3"/>
        <v>0</v>
      </c>
    </row>
    <row r="20" spans="1:24" s="541" customFormat="1" ht="16.5" customHeight="1">
      <c r="A20" s="506" t="s">
        <v>27</v>
      </c>
      <c r="B20" s="506" t="s">
        <v>361</v>
      </c>
      <c r="C20" s="539">
        <v>12</v>
      </c>
      <c r="D20" s="539">
        <v>12</v>
      </c>
      <c r="E20" s="539">
        <v>11</v>
      </c>
      <c r="F20" s="539"/>
      <c r="G20" s="539"/>
      <c r="H20" s="539"/>
      <c r="I20" s="539">
        <v>12</v>
      </c>
      <c r="J20" s="539">
        <v>12</v>
      </c>
      <c r="K20" s="539">
        <v>11</v>
      </c>
      <c r="L20" s="504">
        <f t="shared" si="4"/>
        <v>11</v>
      </c>
      <c r="M20" s="539">
        <v>2</v>
      </c>
      <c r="N20" s="539"/>
      <c r="O20" s="539">
        <v>9</v>
      </c>
      <c r="P20" s="504">
        <f t="shared" si="5"/>
        <v>11</v>
      </c>
      <c r="Q20" s="539">
        <v>9</v>
      </c>
      <c r="R20" s="539">
        <v>2</v>
      </c>
      <c r="S20" s="504">
        <f t="shared" si="6"/>
        <v>9</v>
      </c>
      <c r="T20" s="539">
        <v>9</v>
      </c>
      <c r="U20" s="539"/>
      <c r="V20" s="540">
        <f t="shared" si="1"/>
        <v>0</v>
      </c>
      <c r="W20" s="540">
        <f t="shared" si="2"/>
        <v>0</v>
      </c>
      <c r="X20" s="540">
        <f t="shared" si="3"/>
        <v>0</v>
      </c>
    </row>
    <row r="21" spans="1:24" s="541" customFormat="1" ht="16.5" customHeight="1">
      <c r="A21" s="506" t="s">
        <v>29</v>
      </c>
      <c r="B21" s="506" t="s">
        <v>363</v>
      </c>
      <c r="C21" s="539">
        <v>8</v>
      </c>
      <c r="D21" s="539">
        <v>10</v>
      </c>
      <c r="E21" s="539">
        <v>8</v>
      </c>
      <c r="F21" s="539"/>
      <c r="G21" s="539"/>
      <c r="H21" s="539"/>
      <c r="I21" s="539"/>
      <c r="J21" s="539"/>
      <c r="K21" s="539"/>
      <c r="L21" s="504">
        <f t="shared" si="4"/>
        <v>8</v>
      </c>
      <c r="M21" s="539">
        <v>1</v>
      </c>
      <c r="N21" s="539"/>
      <c r="O21" s="539">
        <v>7</v>
      </c>
      <c r="P21" s="504">
        <f t="shared" si="5"/>
        <v>8</v>
      </c>
      <c r="Q21" s="539">
        <v>8</v>
      </c>
      <c r="R21" s="539"/>
      <c r="S21" s="504">
        <f t="shared" si="6"/>
        <v>8</v>
      </c>
      <c r="T21" s="539">
        <v>8</v>
      </c>
      <c r="U21" s="539"/>
      <c r="V21" s="540">
        <f t="shared" si="1"/>
        <v>0</v>
      </c>
      <c r="W21" s="540">
        <f t="shared" si="2"/>
        <v>0</v>
      </c>
      <c r="X21" s="540">
        <f t="shared" si="3"/>
        <v>0</v>
      </c>
    </row>
    <row r="22" spans="1:24" s="541" customFormat="1" ht="16.5" customHeight="1">
      <c r="A22" s="506" t="s">
        <v>30</v>
      </c>
      <c r="B22" s="506" t="s">
        <v>365</v>
      </c>
      <c r="C22" s="539">
        <v>22</v>
      </c>
      <c r="D22" s="539">
        <v>23</v>
      </c>
      <c r="E22" s="539">
        <v>18</v>
      </c>
      <c r="F22" s="539"/>
      <c r="G22" s="539"/>
      <c r="H22" s="539"/>
      <c r="I22" s="539">
        <v>22</v>
      </c>
      <c r="J22" s="539">
        <v>22</v>
      </c>
      <c r="K22" s="539">
        <v>18</v>
      </c>
      <c r="L22" s="504">
        <f t="shared" si="4"/>
        <v>18</v>
      </c>
      <c r="M22" s="539">
        <v>18</v>
      </c>
      <c r="N22" s="539"/>
      <c r="O22" s="539"/>
      <c r="P22" s="504">
        <f t="shared" si="5"/>
        <v>18</v>
      </c>
      <c r="Q22" s="539">
        <v>18</v>
      </c>
      <c r="R22" s="539"/>
      <c r="S22" s="504">
        <f t="shared" si="6"/>
        <v>18</v>
      </c>
      <c r="T22" s="539">
        <v>18</v>
      </c>
      <c r="U22" s="539"/>
      <c r="V22" s="540">
        <f t="shared" si="1"/>
        <v>0</v>
      </c>
      <c r="W22" s="540">
        <f t="shared" si="2"/>
        <v>0</v>
      </c>
      <c r="X22" s="540">
        <f t="shared" si="3"/>
        <v>0</v>
      </c>
    </row>
    <row r="23" spans="1:24" s="541" customFormat="1" ht="16.5" customHeight="1">
      <c r="A23" s="506" t="s">
        <v>104</v>
      </c>
      <c r="B23" s="506" t="s">
        <v>367</v>
      </c>
      <c r="C23" s="539">
        <v>10</v>
      </c>
      <c r="D23" s="539">
        <v>11</v>
      </c>
      <c r="E23" s="539">
        <v>10</v>
      </c>
      <c r="F23" s="539"/>
      <c r="G23" s="539"/>
      <c r="H23" s="539"/>
      <c r="I23" s="539">
        <v>9</v>
      </c>
      <c r="J23" s="539">
        <v>9</v>
      </c>
      <c r="K23" s="539">
        <v>9</v>
      </c>
      <c r="L23" s="504">
        <f t="shared" si="4"/>
        <v>10</v>
      </c>
      <c r="M23" s="539">
        <v>10</v>
      </c>
      <c r="N23" s="539"/>
      <c r="O23" s="539"/>
      <c r="P23" s="504">
        <f t="shared" si="5"/>
        <v>10</v>
      </c>
      <c r="Q23" s="539">
        <v>9</v>
      </c>
      <c r="R23" s="539">
        <v>1</v>
      </c>
      <c r="S23" s="504">
        <f t="shared" si="6"/>
        <v>9</v>
      </c>
      <c r="T23" s="539">
        <v>9</v>
      </c>
      <c r="U23" s="539"/>
      <c r="V23" s="540">
        <f t="shared" si="1"/>
        <v>0</v>
      </c>
      <c r="W23" s="540">
        <f t="shared" si="2"/>
        <v>0</v>
      </c>
      <c r="X23" s="540">
        <f t="shared" si="3"/>
        <v>0</v>
      </c>
    </row>
    <row r="24" spans="1:22" s="543" customFormat="1" ht="17.25" customHeight="1">
      <c r="A24" s="542"/>
      <c r="B24" s="775" t="str">
        <f>'[1]TT'!C7</f>
        <v>Đồng Tháp, ngày 03 tháng 4 năm 2020</v>
      </c>
      <c r="C24" s="775"/>
      <c r="D24" s="775"/>
      <c r="E24" s="775"/>
      <c r="F24" s="775"/>
      <c r="G24" s="775"/>
      <c r="H24" s="275"/>
      <c r="I24" s="275"/>
      <c r="J24" s="275"/>
      <c r="K24" s="493"/>
      <c r="L24" s="546"/>
      <c r="M24" s="494"/>
      <c r="N24" s="493"/>
      <c r="O24" s="815" t="str">
        <f>'[1]TT'!C4</f>
        <v>Đồng Tháp, ngày 03 tháng 4 năm 2020</v>
      </c>
      <c r="P24" s="815"/>
      <c r="Q24" s="815"/>
      <c r="R24" s="815"/>
      <c r="S24" s="815"/>
      <c r="T24" s="815"/>
      <c r="U24" s="260"/>
      <c r="V24" s="495"/>
    </row>
    <row r="25" spans="1:22" ht="36.75" customHeight="1">
      <c r="A25" s="120"/>
      <c r="B25" s="787" t="s">
        <v>294</v>
      </c>
      <c r="C25" s="787"/>
      <c r="D25" s="787"/>
      <c r="E25" s="787"/>
      <c r="F25" s="787"/>
      <c r="G25" s="787"/>
      <c r="H25" s="507"/>
      <c r="I25" s="507"/>
      <c r="J25" s="507"/>
      <c r="K25" s="508"/>
      <c r="L25" s="547"/>
      <c r="M25" s="508"/>
      <c r="N25" s="509"/>
      <c r="O25" s="811" t="str">
        <f>'[1]TT'!C5</f>
        <v>KT. CỤC TRƯỞNG
PHÓ CỤC TRƯỞNG</v>
      </c>
      <c r="P25" s="811"/>
      <c r="Q25" s="811"/>
      <c r="R25" s="811"/>
      <c r="S25" s="811"/>
      <c r="T25" s="811"/>
      <c r="U25" s="262"/>
      <c r="V25" s="281"/>
    </row>
    <row r="26" spans="1:22" ht="17.25" customHeight="1">
      <c r="A26" s="3"/>
      <c r="B26" s="510"/>
      <c r="C26" s="510"/>
      <c r="D26" s="511"/>
      <c r="E26" s="511"/>
      <c r="F26" s="511"/>
      <c r="G26" s="510"/>
      <c r="H26" s="510"/>
      <c r="I26" s="510"/>
      <c r="J26" s="510"/>
      <c r="K26" s="511"/>
      <c r="L26" s="548"/>
      <c r="M26" s="511"/>
      <c r="N26" s="511"/>
      <c r="O26" s="511"/>
      <c r="P26" s="551"/>
      <c r="Q26" s="510"/>
      <c r="R26" s="510"/>
      <c r="S26" s="548"/>
      <c r="T26" s="511"/>
      <c r="U26" s="262"/>
      <c r="V26" s="3"/>
    </row>
    <row r="27" spans="1:22" ht="17.25" customHeight="1">
      <c r="A27" s="3"/>
      <c r="B27" s="510"/>
      <c r="C27" s="510"/>
      <c r="D27" s="511"/>
      <c r="E27" s="511"/>
      <c r="F27" s="511"/>
      <c r="G27" s="510"/>
      <c r="H27" s="510"/>
      <c r="I27" s="510"/>
      <c r="J27" s="510"/>
      <c r="K27" s="511"/>
      <c r="L27" s="548"/>
      <c r="M27" s="511"/>
      <c r="N27" s="511"/>
      <c r="O27" s="511"/>
      <c r="P27" s="552"/>
      <c r="Q27" s="512"/>
      <c r="R27" s="512"/>
      <c r="S27" s="552"/>
      <c r="T27" s="512"/>
      <c r="U27" s="280"/>
      <c r="V27" s="3"/>
    </row>
    <row r="28" spans="1:22" ht="17.25" customHeight="1">
      <c r="A28" s="3"/>
      <c r="B28" s="510"/>
      <c r="C28" s="510"/>
      <c r="D28" s="511"/>
      <c r="E28" s="511"/>
      <c r="F28" s="511"/>
      <c r="G28" s="510"/>
      <c r="H28" s="510"/>
      <c r="I28" s="510"/>
      <c r="J28" s="510"/>
      <c r="K28" s="511"/>
      <c r="L28" s="548"/>
      <c r="M28" s="511"/>
      <c r="N28" s="511"/>
      <c r="O28" s="511"/>
      <c r="P28" s="552"/>
      <c r="Q28" s="512"/>
      <c r="R28" s="512"/>
      <c r="S28" s="552"/>
      <c r="T28" s="512"/>
      <c r="U28" s="280"/>
      <c r="V28" s="3"/>
    </row>
    <row r="29" spans="1:22" ht="17.25" customHeight="1">
      <c r="A29" s="3"/>
      <c r="B29" s="812" t="str">
        <f>'[1]TT'!C6</f>
        <v>Nguyễn Chí Hòa</v>
      </c>
      <c r="C29" s="812"/>
      <c r="D29" s="812"/>
      <c r="E29" s="812"/>
      <c r="F29" s="812"/>
      <c r="G29" s="812"/>
      <c r="H29" s="510"/>
      <c r="I29" s="510"/>
      <c r="J29" s="510"/>
      <c r="K29" s="511"/>
      <c r="L29" s="548"/>
      <c r="M29" s="511"/>
      <c r="N29" s="511"/>
      <c r="O29" s="812" t="str">
        <f>'[1]TT'!C3</f>
        <v>Vũ Quang Hiện</v>
      </c>
      <c r="P29" s="812"/>
      <c r="Q29" s="812"/>
      <c r="R29" s="812"/>
      <c r="S29" s="812"/>
      <c r="T29" s="812"/>
      <c r="U29" s="262"/>
      <c r="V29" s="3"/>
    </row>
    <row r="30" spans="1:21" ht="17.25" customHeight="1">
      <c r="A30" s="280"/>
      <c r="B30" s="280"/>
      <c r="C30" s="280"/>
      <c r="D30" s="280"/>
      <c r="E30" s="280"/>
      <c r="F30" s="280"/>
      <c r="G30" s="280"/>
      <c r="H30" s="280"/>
      <c r="I30" s="280"/>
      <c r="J30" s="280"/>
      <c r="K30" s="280"/>
      <c r="L30" s="549"/>
      <c r="M30" s="280"/>
      <c r="N30" s="280"/>
      <c r="O30" s="280"/>
      <c r="P30" s="553"/>
      <c r="Q30" s="261"/>
      <c r="R30" s="261"/>
      <c r="S30" s="554"/>
      <c r="T30" s="262"/>
      <c r="U30" s="262"/>
    </row>
    <row r="31" spans="1:21" ht="15.75">
      <c r="A31" s="280"/>
      <c r="B31" s="280"/>
      <c r="C31" s="513">
        <f>SUM(C12:C23)</f>
        <v>121</v>
      </c>
      <c r="D31" s="513">
        <f aca="true" t="shared" si="7" ref="D31:U31">SUM(D12:D23)</f>
        <v>127</v>
      </c>
      <c r="E31" s="513">
        <f t="shared" si="7"/>
        <v>116</v>
      </c>
      <c r="F31" s="513">
        <f t="shared" si="7"/>
        <v>0</v>
      </c>
      <c r="G31" s="513">
        <f t="shared" si="7"/>
        <v>0</v>
      </c>
      <c r="H31" s="513">
        <f t="shared" si="7"/>
        <v>0</v>
      </c>
      <c r="I31" s="513">
        <f t="shared" si="7"/>
        <v>92</v>
      </c>
      <c r="J31" s="513">
        <f t="shared" si="7"/>
        <v>94</v>
      </c>
      <c r="K31" s="513">
        <f t="shared" si="7"/>
        <v>87</v>
      </c>
      <c r="L31" s="550">
        <f t="shared" si="7"/>
        <v>116</v>
      </c>
      <c r="M31" s="513">
        <f t="shared" si="7"/>
        <v>46</v>
      </c>
      <c r="N31" s="513">
        <f t="shared" si="7"/>
        <v>1</v>
      </c>
      <c r="O31" s="513">
        <f t="shared" si="7"/>
        <v>69</v>
      </c>
      <c r="P31" s="550">
        <f t="shared" si="7"/>
        <v>116</v>
      </c>
      <c r="Q31" s="513">
        <f t="shared" si="7"/>
        <v>104</v>
      </c>
      <c r="R31" s="513">
        <f t="shared" si="7"/>
        <v>12</v>
      </c>
      <c r="S31" s="550">
        <f t="shared" si="7"/>
        <v>104</v>
      </c>
      <c r="T31" s="513">
        <f t="shared" si="7"/>
        <v>103</v>
      </c>
      <c r="U31" s="513">
        <f t="shared" si="7"/>
        <v>1</v>
      </c>
    </row>
    <row r="34" spans="2:12" ht="15.75">
      <c r="B34" t="s">
        <v>473</v>
      </c>
      <c r="L34" s="549"/>
    </row>
    <row r="36" spans="1:21" ht="15.75">
      <c r="A36" s="813" t="s">
        <v>12</v>
      </c>
      <c r="B36" s="813"/>
      <c r="C36" s="498">
        <v>169</v>
      </c>
      <c r="D36" s="498">
        <v>175</v>
      </c>
      <c r="E36" s="498">
        <v>164</v>
      </c>
      <c r="F36" s="498">
        <v>0</v>
      </c>
      <c r="G36" s="498">
        <v>0</v>
      </c>
      <c r="H36" s="498">
        <v>0</v>
      </c>
      <c r="I36" s="498">
        <v>100</v>
      </c>
      <c r="J36" s="498">
        <v>102</v>
      </c>
      <c r="K36" s="498">
        <v>95</v>
      </c>
      <c r="L36" s="498">
        <v>164</v>
      </c>
      <c r="M36" s="498">
        <v>53</v>
      </c>
      <c r="N36" s="498">
        <v>1</v>
      </c>
      <c r="O36" s="498">
        <v>110</v>
      </c>
      <c r="P36" s="498">
        <v>164</v>
      </c>
      <c r="Q36" s="498">
        <v>111</v>
      </c>
      <c r="R36" s="498">
        <v>53</v>
      </c>
      <c r="S36" s="498">
        <v>111</v>
      </c>
      <c r="T36" s="498">
        <v>109</v>
      </c>
      <c r="U36" s="498">
        <v>2</v>
      </c>
    </row>
    <row r="37" spans="1:21" ht="15.75" hidden="1">
      <c r="A37" s="502" t="s">
        <v>0</v>
      </c>
      <c r="B37" s="502" t="s">
        <v>256</v>
      </c>
      <c r="C37" s="503">
        <v>48</v>
      </c>
      <c r="D37" s="503">
        <v>48</v>
      </c>
      <c r="E37" s="503">
        <v>48</v>
      </c>
      <c r="F37" s="503"/>
      <c r="G37" s="503"/>
      <c r="H37" s="503"/>
      <c r="I37" s="503">
        <v>8</v>
      </c>
      <c r="J37" s="503">
        <v>8</v>
      </c>
      <c r="K37" s="503">
        <v>8</v>
      </c>
      <c r="L37" s="504">
        <v>48</v>
      </c>
      <c r="M37" s="503">
        <v>7</v>
      </c>
      <c r="N37" s="503"/>
      <c r="O37" s="503">
        <v>41</v>
      </c>
      <c r="P37" s="504">
        <v>48</v>
      </c>
      <c r="Q37" s="503">
        <v>7</v>
      </c>
      <c r="R37" s="503">
        <v>41</v>
      </c>
      <c r="S37" s="504">
        <v>7</v>
      </c>
      <c r="T37" s="503">
        <v>6</v>
      </c>
      <c r="U37" s="503">
        <v>1</v>
      </c>
    </row>
    <row r="38" spans="1:21" ht="15.75" hidden="1">
      <c r="A38" s="502" t="s">
        <v>1</v>
      </c>
      <c r="B38" s="502" t="s">
        <v>8</v>
      </c>
      <c r="C38" s="503"/>
      <c r="D38" s="503"/>
      <c r="E38" s="503"/>
      <c r="F38" s="503"/>
      <c r="G38" s="503"/>
      <c r="H38" s="503"/>
      <c r="I38" s="503"/>
      <c r="J38" s="503"/>
      <c r="K38" s="503"/>
      <c r="L38" s="505"/>
      <c r="M38" s="503"/>
      <c r="N38" s="503"/>
      <c r="O38" s="503"/>
      <c r="P38" s="505"/>
      <c r="Q38" s="503"/>
      <c r="R38" s="503"/>
      <c r="S38" s="505"/>
      <c r="T38" s="503"/>
      <c r="U38" s="503"/>
    </row>
    <row r="39" spans="1:21" ht="15.75" hidden="1">
      <c r="A39" s="502" t="s">
        <v>13</v>
      </c>
      <c r="B39" s="502" t="s">
        <v>346</v>
      </c>
      <c r="C39" s="503">
        <v>14</v>
      </c>
      <c r="D39" s="503">
        <v>14</v>
      </c>
      <c r="E39" s="503">
        <v>14</v>
      </c>
      <c r="F39" s="503"/>
      <c r="G39" s="503"/>
      <c r="H39" s="503"/>
      <c r="I39" s="503">
        <v>7</v>
      </c>
      <c r="J39" s="503">
        <v>7</v>
      </c>
      <c r="K39" s="503">
        <v>7</v>
      </c>
      <c r="L39" s="504">
        <v>14</v>
      </c>
      <c r="M39" s="503"/>
      <c r="N39" s="503"/>
      <c r="O39" s="503">
        <v>14</v>
      </c>
      <c r="P39" s="504">
        <v>14</v>
      </c>
      <c r="Q39" s="503">
        <v>14</v>
      </c>
      <c r="R39" s="503"/>
      <c r="S39" s="504">
        <v>14</v>
      </c>
      <c r="T39" s="503">
        <v>14</v>
      </c>
      <c r="U39" s="503"/>
    </row>
    <row r="40" spans="1:21" ht="15.75" hidden="1">
      <c r="A40" s="502" t="s">
        <v>14</v>
      </c>
      <c r="B40" s="502" t="s">
        <v>347</v>
      </c>
      <c r="C40" s="503">
        <v>5</v>
      </c>
      <c r="D40" s="503">
        <v>7</v>
      </c>
      <c r="E40" s="503">
        <v>5</v>
      </c>
      <c r="F40" s="503"/>
      <c r="G40" s="503"/>
      <c r="H40" s="503"/>
      <c r="I40" s="503">
        <v>4</v>
      </c>
      <c r="J40" s="503">
        <v>6</v>
      </c>
      <c r="K40" s="503">
        <v>4</v>
      </c>
      <c r="L40" s="504">
        <v>5</v>
      </c>
      <c r="M40" s="503">
        <v>1</v>
      </c>
      <c r="N40" s="503"/>
      <c r="O40" s="503">
        <v>4</v>
      </c>
      <c r="P40" s="504">
        <v>5</v>
      </c>
      <c r="Q40" s="503">
        <v>4</v>
      </c>
      <c r="R40" s="503">
        <v>1</v>
      </c>
      <c r="S40" s="504">
        <v>4</v>
      </c>
      <c r="T40" s="503">
        <v>4</v>
      </c>
      <c r="U40" s="503"/>
    </row>
    <row r="41" spans="1:21" ht="15.75" hidden="1">
      <c r="A41" s="502" t="s">
        <v>19</v>
      </c>
      <c r="B41" s="502" t="s">
        <v>349</v>
      </c>
      <c r="C41" s="503">
        <v>5</v>
      </c>
      <c r="D41" s="503">
        <v>5</v>
      </c>
      <c r="E41" s="503">
        <v>5</v>
      </c>
      <c r="F41" s="503"/>
      <c r="G41" s="503"/>
      <c r="H41" s="503"/>
      <c r="I41" s="503">
        <v>5</v>
      </c>
      <c r="J41" s="503">
        <v>5</v>
      </c>
      <c r="K41" s="503">
        <v>5</v>
      </c>
      <c r="L41" s="504">
        <v>5</v>
      </c>
      <c r="M41" s="503">
        <v>5</v>
      </c>
      <c r="N41" s="503"/>
      <c r="O41" s="503"/>
      <c r="P41" s="504">
        <v>5</v>
      </c>
      <c r="Q41" s="503">
        <v>5</v>
      </c>
      <c r="R41" s="503"/>
      <c r="S41" s="504">
        <v>5</v>
      </c>
      <c r="T41" s="503">
        <v>5</v>
      </c>
      <c r="U41" s="503"/>
    </row>
    <row r="42" spans="1:21" ht="15.75" hidden="1">
      <c r="A42" s="502" t="s">
        <v>22</v>
      </c>
      <c r="B42" s="502" t="s">
        <v>351</v>
      </c>
      <c r="C42" s="503">
        <v>10</v>
      </c>
      <c r="D42" s="503">
        <v>10</v>
      </c>
      <c r="E42" s="503">
        <v>10</v>
      </c>
      <c r="F42" s="503"/>
      <c r="G42" s="503"/>
      <c r="H42" s="503"/>
      <c r="I42" s="503">
        <v>10</v>
      </c>
      <c r="J42" s="503">
        <v>10</v>
      </c>
      <c r="K42" s="503">
        <v>10</v>
      </c>
      <c r="L42" s="504">
        <v>10</v>
      </c>
      <c r="M42" s="503">
        <v>3</v>
      </c>
      <c r="N42" s="503"/>
      <c r="O42" s="503">
        <v>7</v>
      </c>
      <c r="P42" s="504">
        <v>10</v>
      </c>
      <c r="Q42" s="503">
        <v>3</v>
      </c>
      <c r="R42" s="503">
        <v>7</v>
      </c>
      <c r="S42" s="504">
        <v>3</v>
      </c>
      <c r="T42" s="503">
        <v>3</v>
      </c>
      <c r="U42" s="503"/>
    </row>
    <row r="43" spans="1:21" ht="15.75" hidden="1">
      <c r="A43" s="502" t="s">
        <v>23</v>
      </c>
      <c r="B43" s="502" t="s">
        <v>353</v>
      </c>
      <c r="C43" s="503">
        <v>12</v>
      </c>
      <c r="D43" s="503">
        <v>12</v>
      </c>
      <c r="E43" s="503">
        <v>12</v>
      </c>
      <c r="F43" s="503"/>
      <c r="G43" s="503"/>
      <c r="H43" s="503"/>
      <c r="I43" s="503">
        <v>5</v>
      </c>
      <c r="J43" s="503">
        <v>5</v>
      </c>
      <c r="K43" s="503">
        <v>5</v>
      </c>
      <c r="L43" s="504">
        <v>12</v>
      </c>
      <c r="M43" s="503"/>
      <c r="N43" s="503"/>
      <c r="O43" s="503">
        <v>12</v>
      </c>
      <c r="P43" s="504">
        <v>12</v>
      </c>
      <c r="Q43" s="503">
        <v>12</v>
      </c>
      <c r="R43" s="503"/>
      <c r="S43" s="504">
        <v>12</v>
      </c>
      <c r="T43" s="503">
        <v>12</v>
      </c>
      <c r="U43" s="503"/>
    </row>
    <row r="44" spans="1:21" ht="15.75" hidden="1">
      <c r="A44" s="502" t="s">
        <v>24</v>
      </c>
      <c r="B44" s="502" t="s">
        <v>355</v>
      </c>
      <c r="C44" s="503">
        <v>8</v>
      </c>
      <c r="D44" s="503">
        <v>8</v>
      </c>
      <c r="E44" s="503">
        <v>8</v>
      </c>
      <c r="F44" s="503"/>
      <c r="G44" s="503"/>
      <c r="H44" s="503"/>
      <c r="I44" s="503">
        <v>8</v>
      </c>
      <c r="J44" s="503">
        <v>8</v>
      </c>
      <c r="K44" s="503">
        <v>8</v>
      </c>
      <c r="L44" s="504">
        <v>8</v>
      </c>
      <c r="M44" s="503">
        <v>1</v>
      </c>
      <c r="N44" s="503">
        <v>1</v>
      </c>
      <c r="O44" s="503">
        <v>6</v>
      </c>
      <c r="P44" s="504">
        <v>8</v>
      </c>
      <c r="Q44" s="503">
        <v>7</v>
      </c>
      <c r="R44" s="503">
        <v>1</v>
      </c>
      <c r="S44" s="504">
        <v>7</v>
      </c>
      <c r="T44" s="505">
        <v>7</v>
      </c>
      <c r="U44" s="505"/>
    </row>
    <row r="45" spans="1:21" ht="15.75" hidden="1">
      <c r="A45" s="502" t="s">
        <v>25</v>
      </c>
      <c r="B45" s="502" t="s">
        <v>357</v>
      </c>
      <c r="C45" s="503">
        <v>6</v>
      </c>
      <c r="D45" s="503">
        <v>6</v>
      </c>
      <c r="E45" s="503">
        <v>6</v>
      </c>
      <c r="F45" s="503"/>
      <c r="G45" s="503"/>
      <c r="H45" s="503"/>
      <c r="I45" s="503">
        <v>1</v>
      </c>
      <c r="J45" s="503">
        <v>1</v>
      </c>
      <c r="K45" s="503">
        <v>1</v>
      </c>
      <c r="L45" s="504">
        <v>6</v>
      </c>
      <c r="M45" s="503">
        <v>2</v>
      </c>
      <c r="N45" s="503"/>
      <c r="O45" s="503">
        <v>4</v>
      </c>
      <c r="P45" s="504">
        <v>6</v>
      </c>
      <c r="Q45" s="503">
        <v>6</v>
      </c>
      <c r="R45" s="503"/>
      <c r="S45" s="504">
        <v>6</v>
      </c>
      <c r="T45" s="503">
        <v>6</v>
      </c>
      <c r="U45" s="503"/>
    </row>
    <row r="46" spans="1:21" ht="15.75" hidden="1">
      <c r="A46" s="502" t="s">
        <v>26</v>
      </c>
      <c r="B46" s="502" t="s">
        <v>359</v>
      </c>
      <c r="C46" s="503">
        <v>9</v>
      </c>
      <c r="D46" s="503">
        <v>9</v>
      </c>
      <c r="E46" s="503">
        <v>9</v>
      </c>
      <c r="F46" s="503"/>
      <c r="G46" s="503"/>
      <c r="H46" s="503"/>
      <c r="I46" s="503">
        <v>9</v>
      </c>
      <c r="J46" s="503">
        <v>9</v>
      </c>
      <c r="K46" s="503">
        <v>9</v>
      </c>
      <c r="L46" s="504">
        <v>9</v>
      </c>
      <c r="M46" s="503">
        <v>3</v>
      </c>
      <c r="N46" s="503"/>
      <c r="O46" s="503">
        <v>6</v>
      </c>
      <c r="P46" s="504">
        <v>9</v>
      </c>
      <c r="Q46" s="503">
        <v>9</v>
      </c>
      <c r="R46" s="503"/>
      <c r="S46" s="504">
        <v>9</v>
      </c>
      <c r="T46" s="503">
        <v>8</v>
      </c>
      <c r="U46" s="503">
        <v>1</v>
      </c>
    </row>
    <row r="47" spans="1:21" ht="15.75" hidden="1">
      <c r="A47" s="502" t="s">
        <v>27</v>
      </c>
      <c r="B47" s="502" t="s">
        <v>361</v>
      </c>
      <c r="C47" s="503">
        <v>12</v>
      </c>
      <c r="D47" s="503">
        <v>12</v>
      </c>
      <c r="E47" s="503">
        <v>11</v>
      </c>
      <c r="F47" s="503"/>
      <c r="G47" s="503"/>
      <c r="H47" s="503"/>
      <c r="I47" s="503">
        <v>12</v>
      </c>
      <c r="J47" s="503">
        <v>12</v>
      </c>
      <c r="K47" s="503">
        <v>11</v>
      </c>
      <c r="L47" s="504">
        <v>11</v>
      </c>
      <c r="M47" s="503">
        <v>2</v>
      </c>
      <c r="N47" s="503"/>
      <c r="O47" s="503">
        <v>9</v>
      </c>
      <c r="P47" s="504">
        <v>11</v>
      </c>
      <c r="Q47" s="503">
        <v>9</v>
      </c>
      <c r="R47" s="503">
        <v>2</v>
      </c>
      <c r="S47" s="504">
        <v>9</v>
      </c>
      <c r="T47" s="503">
        <v>9</v>
      </c>
      <c r="U47" s="503"/>
    </row>
    <row r="48" spans="1:21" ht="15.75" hidden="1">
      <c r="A48" s="502" t="s">
        <v>29</v>
      </c>
      <c r="B48" s="502" t="s">
        <v>363</v>
      </c>
      <c r="C48" s="503">
        <v>8</v>
      </c>
      <c r="D48" s="503">
        <v>10</v>
      </c>
      <c r="E48" s="503">
        <v>8</v>
      </c>
      <c r="F48" s="503"/>
      <c r="G48" s="503"/>
      <c r="H48" s="503"/>
      <c r="I48" s="503"/>
      <c r="J48" s="503"/>
      <c r="K48" s="503"/>
      <c r="L48" s="504">
        <v>8</v>
      </c>
      <c r="M48" s="503">
        <v>1</v>
      </c>
      <c r="N48" s="503"/>
      <c r="O48" s="503">
        <v>7</v>
      </c>
      <c r="P48" s="504">
        <v>8</v>
      </c>
      <c r="Q48" s="503">
        <v>8</v>
      </c>
      <c r="R48" s="503"/>
      <c r="S48" s="504">
        <v>8</v>
      </c>
      <c r="T48" s="503">
        <v>8</v>
      </c>
      <c r="U48" s="503"/>
    </row>
    <row r="49" spans="1:21" ht="15.75" hidden="1">
      <c r="A49" s="502" t="s">
        <v>30</v>
      </c>
      <c r="B49" s="502" t="s">
        <v>365</v>
      </c>
      <c r="C49" s="503">
        <v>22</v>
      </c>
      <c r="D49" s="503">
        <v>23</v>
      </c>
      <c r="E49" s="503">
        <v>18</v>
      </c>
      <c r="F49" s="503"/>
      <c r="G49" s="503"/>
      <c r="H49" s="503"/>
      <c r="I49" s="503">
        <v>22</v>
      </c>
      <c r="J49" s="503">
        <v>22</v>
      </c>
      <c r="K49" s="503">
        <v>18</v>
      </c>
      <c r="L49" s="504">
        <v>18</v>
      </c>
      <c r="M49" s="503">
        <v>18</v>
      </c>
      <c r="N49" s="503"/>
      <c r="O49" s="503"/>
      <c r="P49" s="504">
        <v>18</v>
      </c>
      <c r="Q49" s="503">
        <v>18</v>
      </c>
      <c r="R49" s="503"/>
      <c r="S49" s="504">
        <v>18</v>
      </c>
      <c r="T49" s="503">
        <v>18</v>
      </c>
      <c r="U49" s="503"/>
    </row>
    <row r="50" spans="1:21" ht="15.75" hidden="1">
      <c r="A50" s="502" t="s">
        <v>104</v>
      </c>
      <c r="B50" s="506" t="s">
        <v>367</v>
      </c>
      <c r="C50" s="503">
        <v>10</v>
      </c>
      <c r="D50" s="503">
        <v>11</v>
      </c>
      <c r="E50" s="503">
        <v>10</v>
      </c>
      <c r="F50" s="503"/>
      <c r="G50" s="503"/>
      <c r="H50" s="503"/>
      <c r="I50" s="503">
        <v>9</v>
      </c>
      <c r="J50" s="503">
        <v>9</v>
      </c>
      <c r="K50" s="503">
        <v>9</v>
      </c>
      <c r="L50" s="504">
        <v>10</v>
      </c>
      <c r="M50" s="503">
        <v>10</v>
      </c>
      <c r="N50" s="503"/>
      <c r="O50" s="503"/>
      <c r="P50" s="504">
        <v>10</v>
      </c>
      <c r="Q50" s="503">
        <v>9</v>
      </c>
      <c r="R50" s="503">
        <v>1</v>
      </c>
      <c r="S50" s="504">
        <v>9</v>
      </c>
      <c r="T50" s="503">
        <v>9</v>
      </c>
      <c r="U50" s="503"/>
    </row>
    <row r="56" ht="15.75">
      <c r="B56" t="s">
        <v>475</v>
      </c>
    </row>
    <row r="58" spans="1:21" ht="15.75">
      <c r="A58" s="813" t="s">
        <v>12</v>
      </c>
      <c r="B58" s="813"/>
      <c r="C58" s="515">
        <f aca="true" t="shared" si="8" ref="C58:C72">C9-C36</f>
        <v>0</v>
      </c>
      <c r="D58" s="515">
        <f aca="true" t="shared" si="9" ref="D58:U72">D9-D36</f>
        <v>0</v>
      </c>
      <c r="E58" s="515">
        <f t="shared" si="9"/>
        <v>0</v>
      </c>
      <c r="F58" s="515">
        <f t="shared" si="9"/>
        <v>0</v>
      </c>
      <c r="G58" s="515">
        <f t="shared" si="9"/>
        <v>0</v>
      </c>
      <c r="H58" s="515">
        <f t="shared" si="9"/>
        <v>0</v>
      </c>
      <c r="I58" s="515">
        <f t="shared" si="9"/>
        <v>0</v>
      </c>
      <c r="J58" s="515">
        <f t="shared" si="9"/>
        <v>0</v>
      </c>
      <c r="K58" s="515">
        <f t="shared" si="9"/>
        <v>0</v>
      </c>
      <c r="L58" s="498">
        <f t="shared" si="9"/>
        <v>0</v>
      </c>
      <c r="M58" s="515">
        <f t="shared" si="9"/>
        <v>0</v>
      </c>
      <c r="N58" s="515">
        <f t="shared" si="9"/>
        <v>0</v>
      </c>
      <c r="O58" s="515">
        <f t="shared" si="9"/>
        <v>0</v>
      </c>
      <c r="P58" s="498">
        <f t="shared" si="9"/>
        <v>0</v>
      </c>
      <c r="Q58" s="515">
        <f t="shared" si="9"/>
        <v>0</v>
      </c>
      <c r="R58" s="515">
        <f t="shared" si="9"/>
        <v>0</v>
      </c>
      <c r="S58" s="498">
        <f t="shared" si="9"/>
        <v>0</v>
      </c>
      <c r="T58" s="515">
        <f t="shared" si="9"/>
        <v>0</v>
      </c>
      <c r="U58" s="515">
        <f t="shared" si="9"/>
        <v>0</v>
      </c>
    </row>
    <row r="59" spans="1:21" ht="15.75">
      <c r="A59" s="502" t="s">
        <v>0</v>
      </c>
      <c r="B59" s="502" t="s">
        <v>256</v>
      </c>
      <c r="C59" s="515">
        <f t="shared" si="8"/>
        <v>0</v>
      </c>
      <c r="D59" s="515">
        <f aca="true" t="shared" si="10" ref="D59:R59">D10-D37</f>
        <v>0</v>
      </c>
      <c r="E59" s="515">
        <f t="shared" si="10"/>
        <v>0</v>
      </c>
      <c r="F59" s="515">
        <f t="shared" si="10"/>
        <v>0</v>
      </c>
      <c r="G59" s="515">
        <f t="shared" si="10"/>
        <v>0</v>
      </c>
      <c r="H59" s="515">
        <f t="shared" si="10"/>
        <v>0</v>
      </c>
      <c r="I59" s="515">
        <f t="shared" si="10"/>
        <v>0</v>
      </c>
      <c r="J59" s="515">
        <f t="shared" si="10"/>
        <v>0</v>
      </c>
      <c r="K59" s="515">
        <f t="shared" si="10"/>
        <v>0</v>
      </c>
      <c r="L59" s="498">
        <f t="shared" si="10"/>
        <v>0</v>
      </c>
      <c r="M59" s="515">
        <f t="shared" si="10"/>
        <v>0</v>
      </c>
      <c r="N59" s="515">
        <f t="shared" si="10"/>
        <v>0</v>
      </c>
      <c r="O59" s="515">
        <f t="shared" si="10"/>
        <v>0</v>
      </c>
      <c r="P59" s="498">
        <f t="shared" si="10"/>
        <v>0</v>
      </c>
      <c r="Q59" s="515">
        <f t="shared" si="10"/>
        <v>0</v>
      </c>
      <c r="R59" s="515">
        <f t="shared" si="10"/>
        <v>0</v>
      </c>
      <c r="S59" s="498">
        <f t="shared" si="9"/>
        <v>0</v>
      </c>
      <c r="T59" s="515">
        <f t="shared" si="9"/>
        <v>0</v>
      </c>
      <c r="U59" s="515">
        <f t="shared" si="9"/>
        <v>0</v>
      </c>
    </row>
    <row r="60" spans="1:21" ht="15.75">
      <c r="A60" s="502" t="s">
        <v>1</v>
      </c>
      <c r="B60" s="502" t="s">
        <v>8</v>
      </c>
      <c r="C60" s="515">
        <f t="shared" si="8"/>
        <v>0</v>
      </c>
      <c r="D60" s="515">
        <f t="shared" si="9"/>
        <v>0</v>
      </c>
      <c r="E60" s="515">
        <f t="shared" si="9"/>
        <v>0</v>
      </c>
      <c r="F60" s="515">
        <f t="shared" si="9"/>
        <v>0</v>
      </c>
      <c r="G60" s="515">
        <f t="shared" si="9"/>
        <v>0</v>
      </c>
      <c r="H60" s="515">
        <f t="shared" si="9"/>
        <v>0</v>
      </c>
      <c r="I60" s="515">
        <f t="shared" si="9"/>
        <v>0</v>
      </c>
      <c r="J60" s="515">
        <f t="shared" si="9"/>
        <v>0</v>
      </c>
      <c r="K60" s="515">
        <f t="shared" si="9"/>
        <v>0</v>
      </c>
      <c r="L60" s="498">
        <f t="shared" si="9"/>
        <v>0</v>
      </c>
      <c r="M60" s="515">
        <f t="shared" si="9"/>
        <v>0</v>
      </c>
      <c r="N60" s="515">
        <f t="shared" si="9"/>
        <v>0</v>
      </c>
      <c r="O60" s="515">
        <f t="shared" si="9"/>
        <v>0</v>
      </c>
      <c r="P60" s="498">
        <f t="shared" si="9"/>
        <v>0</v>
      </c>
      <c r="Q60" s="515">
        <f t="shared" si="9"/>
        <v>0</v>
      </c>
      <c r="R60" s="515">
        <f t="shared" si="9"/>
        <v>0</v>
      </c>
      <c r="S60" s="498">
        <f t="shared" si="9"/>
        <v>0</v>
      </c>
      <c r="T60" s="515">
        <f t="shared" si="9"/>
        <v>0</v>
      </c>
      <c r="U60" s="515">
        <f t="shared" si="9"/>
        <v>0</v>
      </c>
    </row>
    <row r="61" spans="1:21" ht="15.75">
      <c r="A61" s="502" t="s">
        <v>13</v>
      </c>
      <c r="B61" s="502" t="s">
        <v>346</v>
      </c>
      <c r="C61" s="515">
        <f t="shared" si="8"/>
        <v>0</v>
      </c>
      <c r="D61" s="515">
        <f t="shared" si="9"/>
        <v>0</v>
      </c>
      <c r="E61" s="515">
        <f t="shared" si="9"/>
        <v>0</v>
      </c>
      <c r="F61" s="515">
        <f t="shared" si="9"/>
        <v>0</v>
      </c>
      <c r="G61" s="515">
        <f t="shared" si="9"/>
        <v>0</v>
      </c>
      <c r="H61" s="515">
        <f t="shared" si="9"/>
        <v>0</v>
      </c>
      <c r="I61" s="515">
        <f t="shared" si="9"/>
        <v>0</v>
      </c>
      <c r="J61" s="515">
        <f t="shared" si="9"/>
        <v>0</v>
      </c>
      <c r="K61" s="515">
        <f t="shared" si="9"/>
        <v>0</v>
      </c>
      <c r="L61" s="498">
        <f t="shared" si="9"/>
        <v>0</v>
      </c>
      <c r="M61" s="515">
        <f t="shared" si="9"/>
        <v>0</v>
      </c>
      <c r="N61" s="515">
        <f t="shared" si="9"/>
        <v>0</v>
      </c>
      <c r="O61" s="515">
        <f t="shared" si="9"/>
        <v>0</v>
      </c>
      <c r="P61" s="498">
        <f t="shared" si="9"/>
        <v>0</v>
      </c>
      <c r="Q61" s="515">
        <f t="shared" si="9"/>
        <v>0</v>
      </c>
      <c r="R61" s="515">
        <f t="shared" si="9"/>
        <v>0</v>
      </c>
      <c r="S61" s="498">
        <f t="shared" si="9"/>
        <v>0</v>
      </c>
      <c r="T61" s="515">
        <f t="shared" si="9"/>
        <v>0</v>
      </c>
      <c r="U61" s="515">
        <f t="shared" si="9"/>
        <v>0</v>
      </c>
    </row>
    <row r="62" spans="1:21" ht="15.75">
      <c r="A62" s="502" t="s">
        <v>14</v>
      </c>
      <c r="B62" s="502" t="s">
        <v>347</v>
      </c>
      <c r="C62" s="515">
        <f t="shared" si="8"/>
        <v>0</v>
      </c>
      <c r="D62" s="515">
        <f t="shared" si="9"/>
        <v>0</v>
      </c>
      <c r="E62" s="515">
        <f t="shared" si="9"/>
        <v>0</v>
      </c>
      <c r="F62" s="515">
        <f t="shared" si="9"/>
        <v>0</v>
      </c>
      <c r="G62" s="515">
        <f t="shared" si="9"/>
        <v>0</v>
      </c>
      <c r="H62" s="515">
        <f t="shared" si="9"/>
        <v>0</v>
      </c>
      <c r="I62" s="515">
        <f t="shared" si="9"/>
        <v>0</v>
      </c>
      <c r="J62" s="515">
        <f t="shared" si="9"/>
        <v>0</v>
      </c>
      <c r="K62" s="515">
        <f t="shared" si="9"/>
        <v>0</v>
      </c>
      <c r="L62" s="498">
        <f t="shared" si="9"/>
        <v>0</v>
      </c>
      <c r="M62" s="515">
        <f t="shared" si="9"/>
        <v>0</v>
      </c>
      <c r="N62" s="515">
        <f t="shared" si="9"/>
        <v>0</v>
      </c>
      <c r="O62" s="515">
        <f t="shared" si="9"/>
        <v>0</v>
      </c>
      <c r="P62" s="498">
        <f t="shared" si="9"/>
        <v>0</v>
      </c>
      <c r="Q62" s="515">
        <f t="shared" si="9"/>
        <v>0</v>
      </c>
      <c r="R62" s="515">
        <f t="shared" si="9"/>
        <v>0</v>
      </c>
      <c r="S62" s="498">
        <f t="shared" si="9"/>
        <v>0</v>
      </c>
      <c r="T62" s="515">
        <f t="shared" si="9"/>
        <v>0</v>
      </c>
      <c r="U62" s="515">
        <f t="shared" si="9"/>
        <v>0</v>
      </c>
    </row>
    <row r="63" spans="1:21" ht="15.75">
      <c r="A63" s="502" t="s">
        <v>19</v>
      </c>
      <c r="B63" s="502" t="s">
        <v>349</v>
      </c>
      <c r="C63" s="515">
        <f t="shared" si="8"/>
        <v>0</v>
      </c>
      <c r="D63" s="515">
        <f t="shared" si="9"/>
        <v>0</v>
      </c>
      <c r="E63" s="515">
        <f t="shared" si="9"/>
        <v>0</v>
      </c>
      <c r="F63" s="515">
        <f t="shared" si="9"/>
        <v>0</v>
      </c>
      <c r="G63" s="515">
        <f t="shared" si="9"/>
        <v>0</v>
      </c>
      <c r="H63" s="515">
        <f t="shared" si="9"/>
        <v>0</v>
      </c>
      <c r="I63" s="515">
        <f t="shared" si="9"/>
        <v>0</v>
      </c>
      <c r="J63" s="515">
        <f t="shared" si="9"/>
        <v>0</v>
      </c>
      <c r="K63" s="515">
        <f t="shared" si="9"/>
        <v>0</v>
      </c>
      <c r="L63" s="498">
        <f t="shared" si="9"/>
        <v>0</v>
      </c>
      <c r="M63" s="515">
        <f t="shared" si="9"/>
        <v>0</v>
      </c>
      <c r="N63" s="515">
        <f t="shared" si="9"/>
        <v>0</v>
      </c>
      <c r="O63" s="515">
        <f t="shared" si="9"/>
        <v>0</v>
      </c>
      <c r="P63" s="498">
        <f t="shared" si="9"/>
        <v>0</v>
      </c>
      <c r="Q63" s="515">
        <f t="shared" si="9"/>
        <v>0</v>
      </c>
      <c r="R63" s="515">
        <f t="shared" si="9"/>
        <v>0</v>
      </c>
      <c r="S63" s="498">
        <f t="shared" si="9"/>
        <v>0</v>
      </c>
      <c r="T63" s="515">
        <f t="shared" si="9"/>
        <v>0</v>
      </c>
      <c r="U63" s="515">
        <f t="shared" si="9"/>
        <v>0</v>
      </c>
    </row>
    <row r="64" spans="1:21" ht="15.75">
      <c r="A64" s="502" t="s">
        <v>22</v>
      </c>
      <c r="B64" s="502" t="s">
        <v>351</v>
      </c>
      <c r="C64" s="515">
        <f t="shared" si="8"/>
        <v>0</v>
      </c>
      <c r="D64" s="515">
        <f t="shared" si="9"/>
        <v>0</v>
      </c>
      <c r="E64" s="515">
        <f t="shared" si="9"/>
        <v>0</v>
      </c>
      <c r="F64" s="515">
        <f t="shared" si="9"/>
        <v>0</v>
      </c>
      <c r="G64" s="515">
        <f t="shared" si="9"/>
        <v>0</v>
      </c>
      <c r="H64" s="515">
        <f t="shared" si="9"/>
        <v>0</v>
      </c>
      <c r="I64" s="515">
        <f t="shared" si="9"/>
        <v>0</v>
      </c>
      <c r="J64" s="515">
        <f t="shared" si="9"/>
        <v>0</v>
      </c>
      <c r="K64" s="515">
        <f t="shared" si="9"/>
        <v>0</v>
      </c>
      <c r="L64" s="498">
        <f t="shared" si="9"/>
        <v>0</v>
      </c>
      <c r="M64" s="515">
        <f t="shared" si="9"/>
        <v>0</v>
      </c>
      <c r="N64" s="515">
        <f t="shared" si="9"/>
        <v>0</v>
      </c>
      <c r="O64" s="515">
        <f t="shared" si="9"/>
        <v>0</v>
      </c>
      <c r="P64" s="498">
        <f t="shared" si="9"/>
        <v>0</v>
      </c>
      <c r="Q64" s="515">
        <f t="shared" si="9"/>
        <v>0</v>
      </c>
      <c r="R64" s="515">
        <f t="shared" si="9"/>
        <v>0</v>
      </c>
      <c r="S64" s="498">
        <f t="shared" si="9"/>
        <v>0</v>
      </c>
      <c r="T64" s="515">
        <f t="shared" si="9"/>
        <v>0</v>
      </c>
      <c r="U64" s="515">
        <f t="shared" si="9"/>
        <v>0</v>
      </c>
    </row>
    <row r="65" spans="1:21" ht="15.75">
      <c r="A65" s="502" t="s">
        <v>23</v>
      </c>
      <c r="B65" s="502" t="s">
        <v>353</v>
      </c>
      <c r="C65" s="515">
        <f t="shared" si="8"/>
        <v>0</v>
      </c>
      <c r="D65" s="515">
        <f t="shared" si="9"/>
        <v>0</v>
      </c>
      <c r="E65" s="515">
        <f t="shared" si="9"/>
        <v>0</v>
      </c>
      <c r="F65" s="515">
        <f t="shared" si="9"/>
        <v>0</v>
      </c>
      <c r="G65" s="515">
        <f t="shared" si="9"/>
        <v>0</v>
      </c>
      <c r="H65" s="515">
        <f t="shared" si="9"/>
        <v>0</v>
      </c>
      <c r="I65" s="515">
        <f t="shared" si="9"/>
        <v>0</v>
      </c>
      <c r="J65" s="515">
        <f t="shared" si="9"/>
        <v>0</v>
      </c>
      <c r="K65" s="515">
        <f t="shared" si="9"/>
        <v>0</v>
      </c>
      <c r="L65" s="498">
        <f t="shared" si="9"/>
        <v>0</v>
      </c>
      <c r="M65" s="515">
        <f t="shared" si="9"/>
        <v>0</v>
      </c>
      <c r="N65" s="515">
        <f t="shared" si="9"/>
        <v>0</v>
      </c>
      <c r="O65" s="515">
        <f t="shared" si="9"/>
        <v>0</v>
      </c>
      <c r="P65" s="498">
        <f t="shared" si="9"/>
        <v>0</v>
      </c>
      <c r="Q65" s="515">
        <f t="shared" si="9"/>
        <v>0</v>
      </c>
      <c r="R65" s="515">
        <f t="shared" si="9"/>
        <v>0</v>
      </c>
      <c r="S65" s="498">
        <f t="shared" si="9"/>
        <v>0</v>
      </c>
      <c r="T65" s="515">
        <f t="shared" si="9"/>
        <v>0</v>
      </c>
      <c r="U65" s="515">
        <f t="shared" si="9"/>
        <v>0</v>
      </c>
    </row>
    <row r="66" spans="1:21" ht="15.75">
      <c r="A66" s="502" t="s">
        <v>24</v>
      </c>
      <c r="B66" s="502" t="s">
        <v>355</v>
      </c>
      <c r="C66" s="515">
        <f t="shared" si="8"/>
        <v>0</v>
      </c>
      <c r="D66" s="515">
        <f t="shared" si="9"/>
        <v>0</v>
      </c>
      <c r="E66" s="515">
        <f t="shared" si="9"/>
        <v>0</v>
      </c>
      <c r="F66" s="515">
        <f t="shared" si="9"/>
        <v>0</v>
      </c>
      <c r="G66" s="515">
        <f t="shared" si="9"/>
        <v>0</v>
      </c>
      <c r="H66" s="515">
        <f t="shared" si="9"/>
        <v>0</v>
      </c>
      <c r="I66" s="515">
        <f t="shared" si="9"/>
        <v>0</v>
      </c>
      <c r="J66" s="515">
        <f t="shared" si="9"/>
        <v>0</v>
      </c>
      <c r="K66" s="515">
        <f t="shared" si="9"/>
        <v>0</v>
      </c>
      <c r="L66" s="498">
        <f t="shared" si="9"/>
        <v>0</v>
      </c>
      <c r="M66" s="515">
        <f t="shared" si="9"/>
        <v>0</v>
      </c>
      <c r="N66" s="515">
        <f t="shared" si="9"/>
        <v>0</v>
      </c>
      <c r="O66" s="515">
        <f t="shared" si="9"/>
        <v>0</v>
      </c>
      <c r="P66" s="498">
        <f t="shared" si="9"/>
        <v>0</v>
      </c>
      <c r="Q66" s="515">
        <f t="shared" si="9"/>
        <v>0</v>
      </c>
      <c r="R66" s="515">
        <f t="shared" si="9"/>
        <v>0</v>
      </c>
      <c r="S66" s="498">
        <f t="shared" si="9"/>
        <v>0</v>
      </c>
      <c r="T66" s="515">
        <f t="shared" si="9"/>
        <v>0</v>
      </c>
      <c r="U66" s="515">
        <f t="shared" si="9"/>
        <v>0</v>
      </c>
    </row>
    <row r="67" spans="1:21" ht="15.75">
      <c r="A67" s="502" t="s">
        <v>25</v>
      </c>
      <c r="B67" s="502" t="s">
        <v>357</v>
      </c>
      <c r="C67" s="515">
        <f t="shared" si="8"/>
        <v>0</v>
      </c>
      <c r="D67" s="515">
        <f t="shared" si="9"/>
        <v>0</v>
      </c>
      <c r="E67" s="515">
        <f t="shared" si="9"/>
        <v>0</v>
      </c>
      <c r="F67" s="515">
        <f t="shared" si="9"/>
        <v>0</v>
      </c>
      <c r="G67" s="515">
        <f t="shared" si="9"/>
        <v>0</v>
      </c>
      <c r="H67" s="515">
        <f t="shared" si="9"/>
        <v>0</v>
      </c>
      <c r="I67" s="515">
        <f t="shared" si="9"/>
        <v>0</v>
      </c>
      <c r="J67" s="515">
        <f t="shared" si="9"/>
        <v>0</v>
      </c>
      <c r="K67" s="515">
        <f t="shared" si="9"/>
        <v>0</v>
      </c>
      <c r="L67" s="498">
        <f t="shared" si="9"/>
        <v>0</v>
      </c>
      <c r="M67" s="515">
        <f t="shared" si="9"/>
        <v>0</v>
      </c>
      <c r="N67" s="515">
        <f t="shared" si="9"/>
        <v>0</v>
      </c>
      <c r="O67" s="515">
        <f t="shared" si="9"/>
        <v>0</v>
      </c>
      <c r="P67" s="498">
        <f t="shared" si="9"/>
        <v>0</v>
      </c>
      <c r="Q67" s="515">
        <f t="shared" si="9"/>
        <v>0</v>
      </c>
      <c r="R67" s="515">
        <f t="shared" si="9"/>
        <v>0</v>
      </c>
      <c r="S67" s="498">
        <f t="shared" si="9"/>
        <v>0</v>
      </c>
      <c r="T67" s="515">
        <f t="shared" si="9"/>
        <v>0</v>
      </c>
      <c r="U67" s="515">
        <f t="shared" si="9"/>
        <v>0</v>
      </c>
    </row>
    <row r="68" spans="1:21" ht="15.75">
      <c r="A68" s="502" t="s">
        <v>26</v>
      </c>
      <c r="B68" s="502" t="s">
        <v>359</v>
      </c>
      <c r="C68" s="515">
        <f t="shared" si="8"/>
        <v>0</v>
      </c>
      <c r="D68" s="515">
        <f t="shared" si="9"/>
        <v>0</v>
      </c>
      <c r="E68" s="515">
        <f t="shared" si="9"/>
        <v>0</v>
      </c>
      <c r="F68" s="515">
        <f t="shared" si="9"/>
        <v>0</v>
      </c>
      <c r="G68" s="515">
        <f t="shared" si="9"/>
        <v>0</v>
      </c>
      <c r="H68" s="515">
        <f t="shared" si="9"/>
        <v>0</v>
      </c>
      <c r="I68" s="515">
        <f t="shared" si="9"/>
        <v>0</v>
      </c>
      <c r="J68" s="515">
        <f t="shared" si="9"/>
        <v>0</v>
      </c>
      <c r="K68" s="515">
        <f t="shared" si="9"/>
        <v>0</v>
      </c>
      <c r="L68" s="498">
        <f t="shared" si="9"/>
        <v>0</v>
      </c>
      <c r="M68" s="515">
        <f t="shared" si="9"/>
        <v>0</v>
      </c>
      <c r="N68" s="515">
        <f t="shared" si="9"/>
        <v>0</v>
      </c>
      <c r="O68" s="515">
        <f t="shared" si="9"/>
        <v>0</v>
      </c>
      <c r="P68" s="498">
        <f t="shared" si="9"/>
        <v>0</v>
      </c>
      <c r="Q68" s="515">
        <f t="shared" si="9"/>
        <v>0</v>
      </c>
      <c r="R68" s="515">
        <f t="shared" si="9"/>
        <v>0</v>
      </c>
      <c r="S68" s="498">
        <f t="shared" si="9"/>
        <v>0</v>
      </c>
      <c r="T68" s="515">
        <f t="shared" si="9"/>
        <v>0</v>
      </c>
      <c r="U68" s="515">
        <f t="shared" si="9"/>
        <v>0</v>
      </c>
    </row>
    <row r="69" spans="1:21" ht="15.75">
      <c r="A69" s="502" t="s">
        <v>27</v>
      </c>
      <c r="B69" s="502" t="s">
        <v>361</v>
      </c>
      <c r="C69" s="515">
        <f t="shared" si="8"/>
        <v>0</v>
      </c>
      <c r="D69" s="515">
        <f t="shared" si="9"/>
        <v>0</v>
      </c>
      <c r="E69" s="515">
        <f t="shared" si="9"/>
        <v>0</v>
      </c>
      <c r="F69" s="515">
        <f t="shared" si="9"/>
        <v>0</v>
      </c>
      <c r="G69" s="515">
        <f t="shared" si="9"/>
        <v>0</v>
      </c>
      <c r="H69" s="515">
        <f t="shared" si="9"/>
        <v>0</v>
      </c>
      <c r="I69" s="515">
        <f t="shared" si="9"/>
        <v>0</v>
      </c>
      <c r="J69" s="515">
        <f t="shared" si="9"/>
        <v>0</v>
      </c>
      <c r="K69" s="515">
        <f t="shared" si="9"/>
        <v>0</v>
      </c>
      <c r="L69" s="498">
        <f t="shared" si="9"/>
        <v>0</v>
      </c>
      <c r="M69" s="515">
        <f t="shared" si="9"/>
        <v>0</v>
      </c>
      <c r="N69" s="515">
        <f t="shared" si="9"/>
        <v>0</v>
      </c>
      <c r="O69" s="515">
        <f t="shared" si="9"/>
        <v>0</v>
      </c>
      <c r="P69" s="498">
        <f t="shared" si="9"/>
        <v>0</v>
      </c>
      <c r="Q69" s="515">
        <f t="shared" si="9"/>
        <v>0</v>
      </c>
      <c r="R69" s="515">
        <f t="shared" si="9"/>
        <v>0</v>
      </c>
      <c r="S69" s="498">
        <f t="shared" si="9"/>
        <v>0</v>
      </c>
      <c r="T69" s="515">
        <f t="shared" si="9"/>
        <v>0</v>
      </c>
      <c r="U69" s="515">
        <f t="shared" si="9"/>
        <v>0</v>
      </c>
    </row>
    <row r="70" spans="1:21" ht="15.75">
      <c r="A70" s="502" t="s">
        <v>29</v>
      </c>
      <c r="B70" s="502" t="s">
        <v>363</v>
      </c>
      <c r="C70" s="515">
        <f t="shared" si="8"/>
        <v>0</v>
      </c>
      <c r="D70" s="515">
        <f t="shared" si="9"/>
        <v>0</v>
      </c>
      <c r="E70" s="515">
        <f t="shared" si="9"/>
        <v>0</v>
      </c>
      <c r="F70" s="515">
        <f t="shared" si="9"/>
        <v>0</v>
      </c>
      <c r="G70" s="515">
        <f t="shared" si="9"/>
        <v>0</v>
      </c>
      <c r="H70" s="515">
        <f t="shared" si="9"/>
        <v>0</v>
      </c>
      <c r="I70" s="515">
        <f t="shared" si="9"/>
        <v>0</v>
      </c>
      <c r="J70" s="515">
        <f t="shared" si="9"/>
        <v>0</v>
      </c>
      <c r="K70" s="515">
        <f t="shared" si="9"/>
        <v>0</v>
      </c>
      <c r="L70" s="498">
        <f t="shared" si="9"/>
        <v>0</v>
      </c>
      <c r="M70" s="515">
        <f t="shared" si="9"/>
        <v>0</v>
      </c>
      <c r="N70" s="515">
        <f t="shared" si="9"/>
        <v>0</v>
      </c>
      <c r="O70" s="515">
        <f t="shared" si="9"/>
        <v>0</v>
      </c>
      <c r="P70" s="498">
        <f t="shared" si="9"/>
        <v>0</v>
      </c>
      <c r="Q70" s="515">
        <f t="shared" si="9"/>
        <v>0</v>
      </c>
      <c r="R70" s="515">
        <f t="shared" si="9"/>
        <v>0</v>
      </c>
      <c r="S70" s="498">
        <f t="shared" si="9"/>
        <v>0</v>
      </c>
      <c r="T70" s="515">
        <f t="shared" si="9"/>
        <v>0</v>
      </c>
      <c r="U70" s="515">
        <f t="shared" si="9"/>
        <v>0</v>
      </c>
    </row>
    <row r="71" spans="1:21" ht="15.75">
      <c r="A71" s="502" t="s">
        <v>30</v>
      </c>
      <c r="B71" s="502" t="s">
        <v>365</v>
      </c>
      <c r="C71" s="515">
        <f t="shared" si="8"/>
        <v>0</v>
      </c>
      <c r="D71" s="515">
        <f t="shared" si="9"/>
        <v>0</v>
      </c>
      <c r="E71" s="515">
        <f t="shared" si="9"/>
        <v>0</v>
      </c>
      <c r="F71" s="515">
        <f t="shared" si="9"/>
        <v>0</v>
      </c>
      <c r="G71" s="515">
        <f t="shared" si="9"/>
        <v>0</v>
      </c>
      <c r="H71" s="515">
        <f t="shared" si="9"/>
        <v>0</v>
      </c>
      <c r="I71" s="515">
        <f t="shared" si="9"/>
        <v>0</v>
      </c>
      <c r="J71" s="515">
        <f t="shared" si="9"/>
        <v>0</v>
      </c>
      <c r="K71" s="515">
        <f t="shared" si="9"/>
        <v>0</v>
      </c>
      <c r="L71" s="498">
        <f t="shared" si="9"/>
        <v>0</v>
      </c>
      <c r="M71" s="515">
        <f t="shared" si="9"/>
        <v>0</v>
      </c>
      <c r="N71" s="515">
        <f t="shared" si="9"/>
        <v>0</v>
      </c>
      <c r="O71" s="515">
        <f t="shared" si="9"/>
        <v>0</v>
      </c>
      <c r="P71" s="498">
        <f t="shared" si="9"/>
        <v>0</v>
      </c>
      <c r="Q71" s="515">
        <f t="shared" si="9"/>
        <v>0</v>
      </c>
      <c r="R71" s="515">
        <f t="shared" si="9"/>
        <v>0</v>
      </c>
      <c r="S71" s="498">
        <f t="shared" si="9"/>
        <v>0</v>
      </c>
      <c r="T71" s="515">
        <f t="shared" si="9"/>
        <v>0</v>
      </c>
      <c r="U71" s="515">
        <f t="shared" si="9"/>
        <v>0</v>
      </c>
    </row>
    <row r="72" spans="1:21" ht="15.75">
      <c r="A72" s="502" t="s">
        <v>104</v>
      </c>
      <c r="B72" s="506" t="s">
        <v>367</v>
      </c>
      <c r="C72" s="515">
        <f t="shared" si="8"/>
        <v>0</v>
      </c>
      <c r="D72" s="515">
        <f t="shared" si="9"/>
        <v>0</v>
      </c>
      <c r="E72" s="515">
        <f t="shared" si="9"/>
        <v>0</v>
      </c>
      <c r="F72" s="515">
        <f t="shared" si="9"/>
        <v>0</v>
      </c>
      <c r="G72" s="515">
        <f t="shared" si="9"/>
        <v>0</v>
      </c>
      <c r="H72" s="515">
        <f t="shared" si="9"/>
        <v>0</v>
      </c>
      <c r="I72" s="515">
        <f t="shared" si="9"/>
        <v>0</v>
      </c>
      <c r="J72" s="515">
        <f t="shared" si="9"/>
        <v>0</v>
      </c>
      <c r="K72" s="515">
        <f t="shared" si="9"/>
        <v>0</v>
      </c>
      <c r="L72" s="498">
        <f t="shared" si="9"/>
        <v>0</v>
      </c>
      <c r="M72" s="515">
        <f t="shared" si="9"/>
        <v>0</v>
      </c>
      <c r="N72" s="515">
        <f t="shared" si="9"/>
        <v>0</v>
      </c>
      <c r="O72" s="515">
        <f t="shared" si="9"/>
        <v>0</v>
      </c>
      <c r="P72" s="498">
        <f t="shared" si="9"/>
        <v>0</v>
      </c>
      <c r="Q72" s="515">
        <f t="shared" si="9"/>
        <v>0</v>
      </c>
      <c r="R72" s="515">
        <f t="shared" si="9"/>
        <v>0</v>
      </c>
      <c r="S72" s="498">
        <f t="shared" si="9"/>
        <v>0</v>
      </c>
      <c r="T72" s="515">
        <f t="shared" si="9"/>
        <v>0</v>
      </c>
      <c r="U72" s="515">
        <f t="shared" si="9"/>
        <v>0</v>
      </c>
    </row>
  </sheetData>
  <sheetProtection formatCells="0" formatColumns="0" formatRows="0" insertRows="0" deleteRows="0"/>
  <mergeCells count="49">
    <mergeCell ref="A1:E1"/>
    <mergeCell ref="F1:P1"/>
    <mergeCell ref="Q1:U1"/>
    <mergeCell ref="W1:X4"/>
    <mergeCell ref="Q2:U2"/>
    <mergeCell ref="A3:A7"/>
    <mergeCell ref="B3:B7"/>
    <mergeCell ref="C3:E5"/>
    <mergeCell ref="F3:H5"/>
    <mergeCell ref="I3:K5"/>
    <mergeCell ref="I6:I7"/>
    <mergeCell ref="L3:R3"/>
    <mergeCell ref="S3:U5"/>
    <mergeCell ref="V3:V7"/>
    <mergeCell ref="L4:O4"/>
    <mergeCell ref="P4:R4"/>
    <mergeCell ref="L5:L7"/>
    <mergeCell ref="M5:O5"/>
    <mergeCell ref="P5:P7"/>
    <mergeCell ref="Q5:R5"/>
    <mergeCell ref="C6:C7"/>
    <mergeCell ref="D6:D7"/>
    <mergeCell ref="E6:E7"/>
    <mergeCell ref="F6:F7"/>
    <mergeCell ref="G6:G7"/>
    <mergeCell ref="H6:H7"/>
    <mergeCell ref="W5:W7"/>
    <mergeCell ref="X5:X7"/>
    <mergeCell ref="Y5:Y7"/>
    <mergeCell ref="R6:R7"/>
    <mergeCell ref="S6:S7"/>
    <mergeCell ref="T6:T7"/>
    <mergeCell ref="U6:U7"/>
    <mergeCell ref="A8:B8"/>
    <mergeCell ref="A9:B9"/>
    <mergeCell ref="B24:G24"/>
    <mergeCell ref="O24:T24"/>
    <mergeCell ref="J6:J7"/>
    <mergeCell ref="K6:K7"/>
    <mergeCell ref="M6:M7"/>
    <mergeCell ref="N6:N7"/>
    <mergeCell ref="O6:O7"/>
    <mergeCell ref="Q6:Q7"/>
    <mergeCell ref="B25:G25"/>
    <mergeCell ref="O25:T25"/>
    <mergeCell ref="B29:G29"/>
    <mergeCell ref="O29:T29"/>
    <mergeCell ref="A36:B36"/>
    <mergeCell ref="A58:B58"/>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3"/>
  <sheetViews>
    <sheetView view="pageBreakPreview" zoomScaleSheetLayoutView="100" zoomScalePageLayoutView="0" workbookViewId="0" topLeftCell="A1">
      <selection activeCell="W15" sqref="W15"/>
    </sheetView>
  </sheetViews>
  <sheetFormatPr defaultColWidth="9.00390625" defaultRowHeight="15.75"/>
  <cols>
    <col min="1" max="1" width="3.75390625" style="121" customWidth="1"/>
    <col min="2" max="2" width="20.25390625" style="121"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16384" width="9.00390625" style="1" customWidth="1"/>
  </cols>
  <sheetData>
    <row r="1" spans="1:24" ht="64.5" customHeight="1">
      <c r="A1" s="632" t="s">
        <v>341</v>
      </c>
      <c r="B1" s="632"/>
      <c r="C1" s="632"/>
      <c r="D1" s="632"/>
      <c r="E1" s="632"/>
      <c r="F1" s="579" t="s">
        <v>238</v>
      </c>
      <c r="G1" s="579"/>
      <c r="H1" s="579"/>
      <c r="I1" s="579"/>
      <c r="J1" s="579"/>
      <c r="K1" s="579"/>
      <c r="L1" s="579"/>
      <c r="M1" s="579"/>
      <c r="N1" s="579"/>
      <c r="O1" s="579"/>
      <c r="P1" s="579"/>
      <c r="Q1" s="579"/>
      <c r="R1" s="630" t="str">
        <f>TT!C2</f>
        <v>Đơn vị  báo cáo: 
Cục THADS tỉnh Đồng Tháp
Đơn vị nhận báo cáo:
Tổng Cục THADS</v>
      </c>
      <c r="S1" s="630"/>
      <c r="T1" s="630"/>
      <c r="U1" s="630"/>
      <c r="V1" s="630"/>
      <c r="W1" s="630"/>
      <c r="X1" s="630"/>
    </row>
    <row r="2" spans="1:24" ht="14.25" customHeight="1">
      <c r="A2" s="25"/>
      <c r="B2" s="3"/>
      <c r="C2" s="3"/>
      <c r="D2" s="3"/>
      <c r="E2" s="37"/>
      <c r="F2" s="42"/>
      <c r="G2" s="42"/>
      <c r="H2" s="829"/>
      <c r="I2" s="829"/>
      <c r="J2" s="169"/>
      <c r="K2" s="117"/>
      <c r="L2" s="830"/>
      <c r="M2" s="830"/>
      <c r="N2" s="830"/>
      <c r="O2" s="830"/>
      <c r="P2" s="830"/>
      <c r="Q2" s="118"/>
      <c r="R2" s="831"/>
      <c r="S2" s="831"/>
      <c r="T2" s="831"/>
      <c r="U2" s="831"/>
      <c r="V2" s="831"/>
      <c r="W2" s="831"/>
      <c r="X2" s="831"/>
    </row>
    <row r="3" spans="1:24" s="119" customFormat="1" ht="15.75" customHeight="1">
      <c r="A3" s="713" t="s">
        <v>239</v>
      </c>
      <c r="B3" s="841" t="s">
        <v>157</v>
      </c>
      <c r="C3" s="833" t="s">
        <v>298</v>
      </c>
      <c r="D3" s="834"/>
      <c r="E3" s="834"/>
      <c r="F3" s="834"/>
      <c r="G3" s="834"/>
      <c r="H3" s="834"/>
      <c r="I3" s="834"/>
      <c r="J3" s="835"/>
      <c r="K3" s="836" t="s">
        <v>322</v>
      </c>
      <c r="L3" s="837"/>
      <c r="M3" s="837"/>
      <c r="N3" s="837"/>
      <c r="O3" s="837"/>
      <c r="P3" s="837"/>
      <c r="Q3" s="838"/>
      <c r="R3" s="832" t="s">
        <v>323</v>
      </c>
      <c r="S3" s="832"/>
      <c r="T3" s="832"/>
      <c r="U3" s="832"/>
      <c r="V3" s="832"/>
      <c r="W3" s="832"/>
      <c r="X3" s="832"/>
    </row>
    <row r="4" spans="1:24" s="119" customFormat="1" ht="39.75" customHeight="1">
      <c r="A4" s="713"/>
      <c r="B4" s="841"/>
      <c r="C4" s="713" t="s">
        <v>240</v>
      </c>
      <c r="D4" s="713" t="s">
        <v>241</v>
      </c>
      <c r="E4" s="713"/>
      <c r="F4" s="713"/>
      <c r="G4" s="713"/>
      <c r="H4" s="713" t="s">
        <v>242</v>
      </c>
      <c r="I4" s="713"/>
      <c r="J4" s="713"/>
      <c r="K4" s="828" t="s">
        <v>243</v>
      </c>
      <c r="L4" s="828" t="s">
        <v>244</v>
      </c>
      <c r="M4" s="828"/>
      <c r="N4" s="828"/>
      <c r="O4" s="828" t="s">
        <v>245</v>
      </c>
      <c r="P4" s="828"/>
      <c r="Q4" s="828"/>
      <c r="R4" s="828" t="s">
        <v>246</v>
      </c>
      <c r="S4" s="828" t="s">
        <v>247</v>
      </c>
      <c r="T4" s="828"/>
      <c r="U4" s="828"/>
      <c r="V4" s="828" t="s">
        <v>248</v>
      </c>
      <c r="W4" s="828"/>
      <c r="X4" s="828"/>
    </row>
    <row r="5" spans="1:24" s="119" customFormat="1" ht="17.25" customHeight="1">
      <c r="A5" s="713"/>
      <c r="B5" s="841"/>
      <c r="C5" s="713"/>
      <c r="D5" s="713" t="s">
        <v>249</v>
      </c>
      <c r="E5" s="713" t="s">
        <v>250</v>
      </c>
      <c r="F5" s="713" t="s">
        <v>251</v>
      </c>
      <c r="G5" s="713" t="s">
        <v>235</v>
      </c>
      <c r="H5" s="713" t="s">
        <v>252</v>
      </c>
      <c r="I5" s="713" t="s">
        <v>253</v>
      </c>
      <c r="J5" s="713" t="s">
        <v>254</v>
      </c>
      <c r="K5" s="828"/>
      <c r="L5" s="828" t="s">
        <v>252</v>
      </c>
      <c r="M5" s="828" t="s">
        <v>253</v>
      </c>
      <c r="N5" s="713" t="s">
        <v>254</v>
      </c>
      <c r="O5" s="828" t="s">
        <v>252</v>
      </c>
      <c r="P5" s="828" t="s">
        <v>253</v>
      </c>
      <c r="Q5" s="713" t="s">
        <v>254</v>
      </c>
      <c r="R5" s="828"/>
      <c r="S5" s="828" t="s">
        <v>252</v>
      </c>
      <c r="T5" s="828" t="s">
        <v>253</v>
      </c>
      <c r="U5" s="713" t="s">
        <v>254</v>
      </c>
      <c r="V5" s="828" t="s">
        <v>252</v>
      </c>
      <c r="W5" s="828" t="s">
        <v>253</v>
      </c>
      <c r="X5" s="713" t="s">
        <v>254</v>
      </c>
    </row>
    <row r="6" spans="1:24" s="119" customFormat="1" ht="17.25" customHeight="1">
      <c r="A6" s="713"/>
      <c r="B6" s="841"/>
      <c r="C6" s="713"/>
      <c r="D6" s="713"/>
      <c r="E6" s="713"/>
      <c r="F6" s="713"/>
      <c r="G6" s="713"/>
      <c r="H6" s="713"/>
      <c r="I6" s="713"/>
      <c r="J6" s="713"/>
      <c r="K6" s="828"/>
      <c r="L6" s="828"/>
      <c r="M6" s="828"/>
      <c r="N6" s="713"/>
      <c r="O6" s="828"/>
      <c r="P6" s="828"/>
      <c r="Q6" s="713"/>
      <c r="R6" s="828"/>
      <c r="S6" s="828"/>
      <c r="T6" s="828"/>
      <c r="U6" s="713"/>
      <c r="V6" s="828"/>
      <c r="W6" s="828"/>
      <c r="X6" s="713"/>
    </row>
    <row r="7" spans="1:24" ht="17.25" customHeight="1">
      <c r="A7" s="713"/>
      <c r="B7" s="841"/>
      <c r="C7" s="713"/>
      <c r="D7" s="713"/>
      <c r="E7" s="713"/>
      <c r="F7" s="713"/>
      <c r="G7" s="713"/>
      <c r="H7" s="713"/>
      <c r="I7" s="713"/>
      <c r="J7" s="713"/>
      <c r="K7" s="828"/>
      <c r="L7" s="828"/>
      <c r="M7" s="828"/>
      <c r="N7" s="713"/>
      <c r="O7" s="828"/>
      <c r="P7" s="828"/>
      <c r="Q7" s="713"/>
      <c r="R7" s="828"/>
      <c r="S7" s="828"/>
      <c r="T7" s="828"/>
      <c r="U7" s="713"/>
      <c r="V7" s="828"/>
      <c r="W7" s="828"/>
      <c r="X7" s="713"/>
    </row>
    <row r="8" spans="1:24" ht="17.25" customHeight="1">
      <c r="A8" s="712" t="s">
        <v>3</v>
      </c>
      <c r="B8" s="839"/>
      <c r="C8" s="113">
        <v>1</v>
      </c>
      <c r="D8" s="113">
        <v>2</v>
      </c>
      <c r="E8" s="113" t="s">
        <v>19</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4" s="293" customFormat="1" ht="21" customHeight="1">
      <c r="A9" s="840" t="s">
        <v>255</v>
      </c>
      <c r="B9" s="840"/>
      <c r="C9" s="298"/>
      <c r="D9" s="298"/>
      <c r="E9" s="298"/>
      <c r="F9" s="298"/>
      <c r="G9" s="298"/>
      <c r="H9" s="291"/>
      <c r="I9" s="291"/>
      <c r="J9" s="291"/>
      <c r="K9" s="298"/>
      <c r="L9" s="291"/>
      <c r="M9" s="291"/>
      <c r="N9" s="291"/>
      <c r="O9" s="291"/>
      <c r="P9" s="291"/>
      <c r="Q9" s="291"/>
      <c r="R9" s="299"/>
      <c r="S9" s="299"/>
      <c r="T9" s="299"/>
      <c r="U9" s="291"/>
      <c r="V9" s="299"/>
      <c r="W9" s="291"/>
      <c r="X9" s="299"/>
    </row>
    <row r="10" spans="1:24" s="293" customFormat="1" ht="21" customHeight="1">
      <c r="A10" s="294" t="s">
        <v>0</v>
      </c>
      <c r="B10" s="295" t="s">
        <v>256</v>
      </c>
      <c r="C10" s="298"/>
      <c r="D10" s="298"/>
      <c r="E10" s="298"/>
      <c r="F10" s="298"/>
      <c r="G10" s="298"/>
      <c r="H10" s="291"/>
      <c r="I10" s="291"/>
      <c r="J10" s="291"/>
      <c r="K10" s="298"/>
      <c r="L10" s="291"/>
      <c r="M10" s="291"/>
      <c r="N10" s="291"/>
      <c r="O10" s="291"/>
      <c r="P10" s="291"/>
      <c r="Q10" s="291"/>
      <c r="R10" s="299"/>
      <c r="S10" s="299"/>
      <c r="T10" s="299"/>
      <c r="U10" s="291"/>
      <c r="V10" s="299"/>
      <c r="W10" s="291"/>
      <c r="X10" s="299"/>
    </row>
    <row r="11" spans="1:24" s="293" customFormat="1" ht="21" customHeight="1">
      <c r="A11" s="294" t="s">
        <v>1</v>
      </c>
      <c r="B11" s="295" t="s">
        <v>8</v>
      </c>
      <c r="C11" s="298"/>
      <c r="D11" s="298"/>
      <c r="E11" s="298"/>
      <c r="F11" s="298"/>
      <c r="G11" s="298"/>
      <c r="H11" s="291"/>
      <c r="I11" s="291"/>
      <c r="J11" s="291"/>
      <c r="K11" s="298"/>
      <c r="L11" s="291"/>
      <c r="M11" s="291"/>
      <c r="N11" s="291"/>
      <c r="O11" s="291"/>
      <c r="P11" s="291"/>
      <c r="Q11" s="291"/>
      <c r="R11" s="299"/>
      <c r="S11" s="299"/>
      <c r="T11" s="299"/>
      <c r="U11" s="291"/>
      <c r="V11" s="299"/>
      <c r="W11" s="291"/>
      <c r="X11" s="299"/>
    </row>
    <row r="12" spans="1:24" s="293" customFormat="1" ht="21" customHeight="1">
      <c r="A12" s="296">
        <v>1</v>
      </c>
      <c r="B12" s="297" t="s">
        <v>191</v>
      </c>
      <c r="C12" s="298"/>
      <c r="D12" s="298"/>
      <c r="E12" s="298"/>
      <c r="F12" s="298"/>
      <c r="G12" s="298"/>
      <c r="H12" s="291"/>
      <c r="I12" s="291"/>
      <c r="J12" s="291"/>
      <c r="K12" s="298"/>
      <c r="L12" s="291"/>
      <c r="M12" s="291"/>
      <c r="N12" s="291"/>
      <c r="O12" s="291"/>
      <c r="P12" s="291"/>
      <c r="Q12" s="291"/>
      <c r="R12" s="299"/>
      <c r="S12" s="299"/>
      <c r="T12" s="299"/>
      <c r="U12" s="291"/>
      <c r="V12" s="299"/>
      <c r="W12" s="291"/>
      <c r="X12" s="299"/>
    </row>
    <row r="13" spans="1:24" s="293" customFormat="1" ht="21" customHeight="1">
      <c r="A13" s="296">
        <v>2</v>
      </c>
      <c r="B13" s="297" t="s">
        <v>191</v>
      </c>
      <c r="C13" s="300"/>
      <c r="D13" s="300"/>
      <c r="E13" s="300"/>
      <c r="F13" s="300"/>
      <c r="G13" s="300"/>
      <c r="H13" s="301"/>
      <c r="I13" s="301"/>
      <c r="J13" s="301"/>
      <c r="K13" s="300"/>
      <c r="L13" s="301"/>
      <c r="M13" s="301"/>
      <c r="N13" s="301"/>
      <c r="O13" s="301"/>
      <c r="P13" s="301"/>
      <c r="Q13" s="301"/>
      <c r="R13" s="299"/>
      <c r="S13" s="299"/>
      <c r="T13" s="299"/>
      <c r="U13" s="301"/>
      <c r="V13" s="299"/>
      <c r="W13" s="301"/>
      <c r="X13" s="299"/>
    </row>
    <row r="14" spans="1:24" s="293" customFormat="1" ht="21" customHeight="1">
      <c r="A14" s="296">
        <v>3</v>
      </c>
      <c r="B14" s="297" t="s">
        <v>191</v>
      </c>
      <c r="C14" s="300"/>
      <c r="D14" s="300"/>
      <c r="E14" s="300"/>
      <c r="F14" s="300"/>
      <c r="G14" s="300"/>
      <c r="H14" s="301"/>
      <c r="I14" s="301"/>
      <c r="J14" s="301"/>
      <c r="K14" s="300"/>
      <c r="L14" s="301"/>
      <c r="M14" s="301"/>
      <c r="N14" s="301"/>
      <c r="O14" s="301"/>
      <c r="P14" s="301"/>
      <c r="Q14" s="301"/>
      <c r="R14" s="299"/>
      <c r="S14" s="299"/>
      <c r="T14" s="299"/>
      <c r="U14" s="301"/>
      <c r="V14" s="299"/>
      <c r="W14" s="301"/>
      <c r="X14" s="299"/>
    </row>
    <row r="15" spans="1:24" s="293" customFormat="1" ht="21" customHeight="1">
      <c r="A15" s="296" t="s">
        <v>9</v>
      </c>
      <c r="B15" s="297" t="s">
        <v>9</v>
      </c>
      <c r="C15" s="300"/>
      <c r="D15" s="300"/>
      <c r="E15" s="300"/>
      <c r="F15" s="300"/>
      <c r="G15" s="300"/>
      <c r="H15" s="301"/>
      <c r="I15" s="301"/>
      <c r="J15" s="301"/>
      <c r="K15" s="300"/>
      <c r="L15" s="301"/>
      <c r="M15" s="301"/>
      <c r="N15" s="301"/>
      <c r="O15" s="301"/>
      <c r="P15" s="301"/>
      <c r="Q15" s="301"/>
      <c r="R15" s="299"/>
      <c r="S15" s="299"/>
      <c r="T15" s="299"/>
      <c r="U15" s="301"/>
      <c r="V15" s="299"/>
      <c r="W15" s="301"/>
      <c r="X15" s="299"/>
    </row>
    <row r="16" spans="1:25" ht="24.75" customHeight="1">
      <c r="A16" s="206"/>
      <c r="B16" s="775" t="str">
        <f>TT!C7</f>
        <v>Đồng Tháp, ngày 02 tháng 5 năm 2020</v>
      </c>
      <c r="C16" s="775"/>
      <c r="D16" s="775"/>
      <c r="E16" s="775"/>
      <c r="F16" s="775"/>
      <c r="G16" s="775"/>
      <c r="H16" s="275"/>
      <c r="I16" s="275"/>
      <c r="J16" s="275"/>
      <c r="K16" s="282"/>
      <c r="L16" s="283"/>
      <c r="M16" s="283"/>
      <c r="N16" s="282"/>
      <c r="O16" s="842" t="str">
        <f>TT!C4</f>
        <v>Đồng Tháp, ngày 02 tháng 5 năm 2020</v>
      </c>
      <c r="P16" s="842"/>
      <c r="Q16" s="842"/>
      <c r="R16" s="842"/>
      <c r="S16" s="842"/>
      <c r="T16" s="842"/>
      <c r="U16" s="842"/>
      <c r="V16" s="105"/>
      <c r="W16" s="105"/>
      <c r="X16" s="105"/>
      <c r="Y16" s="120"/>
    </row>
    <row r="17" spans="1:21" ht="16.5">
      <c r="A17" s="120"/>
      <c r="B17" s="776" t="s">
        <v>294</v>
      </c>
      <c r="C17" s="776"/>
      <c r="D17" s="776"/>
      <c r="E17" s="776"/>
      <c r="F17" s="776"/>
      <c r="G17" s="776"/>
      <c r="H17" s="276"/>
      <c r="I17" s="276"/>
      <c r="J17" s="276"/>
      <c r="K17" s="284"/>
      <c r="L17" s="284"/>
      <c r="M17" s="284"/>
      <c r="N17" s="285"/>
      <c r="O17" s="777" t="str">
        <f>TT!C5</f>
        <v>KT. CỤC TRƯỞNG
PHÓ CỤC TRƯỞNG</v>
      </c>
      <c r="P17" s="777"/>
      <c r="Q17" s="777"/>
      <c r="R17" s="777"/>
      <c r="S17" s="777"/>
      <c r="T17" s="777"/>
      <c r="U17" s="777"/>
    </row>
    <row r="18" spans="1:21" ht="16.5">
      <c r="A18" s="3"/>
      <c r="B18" s="261"/>
      <c r="C18" s="261"/>
      <c r="D18" s="262"/>
      <c r="E18" s="262"/>
      <c r="F18" s="262"/>
      <c r="G18" s="261"/>
      <c r="H18" s="261"/>
      <c r="I18" s="261"/>
      <c r="J18" s="261"/>
      <c r="K18" s="262"/>
      <c r="L18" s="262"/>
      <c r="M18" s="262"/>
      <c r="N18" s="262"/>
      <c r="O18" s="262"/>
      <c r="P18" s="277"/>
      <c r="Q18" s="277"/>
      <c r="R18" s="277"/>
      <c r="S18" s="262"/>
      <c r="T18" s="262"/>
      <c r="U18" s="262"/>
    </row>
    <row r="19" spans="1:21" ht="24.75" customHeight="1">
      <c r="A19" s="3"/>
      <c r="B19" s="261"/>
      <c r="C19" s="261"/>
      <c r="D19" s="262"/>
      <c r="E19" s="262"/>
      <c r="F19" s="262"/>
      <c r="G19" s="261"/>
      <c r="H19" s="261"/>
      <c r="I19" s="261"/>
      <c r="J19" s="261"/>
      <c r="K19" s="262"/>
      <c r="L19" s="262"/>
      <c r="M19" s="262"/>
      <c r="N19" s="262"/>
      <c r="O19" s="262"/>
      <c r="P19" s="280"/>
      <c r="Q19" s="280"/>
      <c r="R19" s="280"/>
      <c r="S19" s="280"/>
      <c r="T19" s="280"/>
      <c r="U19" s="280"/>
    </row>
    <row r="20" spans="1:21" ht="16.5">
      <c r="A20" s="3"/>
      <c r="B20" s="261"/>
      <c r="C20" s="261"/>
      <c r="D20" s="262"/>
      <c r="E20" s="262"/>
      <c r="F20" s="262"/>
      <c r="G20" s="261"/>
      <c r="H20" s="261"/>
      <c r="I20" s="261"/>
      <c r="J20" s="261"/>
      <c r="K20" s="262"/>
      <c r="L20" s="262"/>
      <c r="M20" s="262"/>
      <c r="N20" s="262"/>
      <c r="O20" s="262"/>
      <c r="P20" s="280"/>
      <c r="Q20" s="280"/>
      <c r="R20" s="280"/>
      <c r="S20" s="280"/>
      <c r="T20" s="280"/>
      <c r="U20" s="280"/>
    </row>
    <row r="21" spans="1:21" ht="16.5">
      <c r="A21" s="3"/>
      <c r="B21" s="777" t="str">
        <f>TT!C6</f>
        <v>Nguyễn Chí Hòa</v>
      </c>
      <c r="C21" s="777"/>
      <c r="D21" s="777"/>
      <c r="E21" s="777"/>
      <c r="F21" s="777"/>
      <c r="G21" s="777"/>
      <c r="H21" s="277"/>
      <c r="I21" s="277"/>
      <c r="J21" s="277"/>
      <c r="K21" s="262"/>
      <c r="L21" s="262"/>
      <c r="M21" s="262"/>
      <c r="N21" s="262"/>
      <c r="O21" s="777" t="str">
        <f>TT!C3</f>
        <v>Vũ Quang Hiện</v>
      </c>
      <c r="P21" s="777"/>
      <c r="Q21" s="777"/>
      <c r="R21" s="777"/>
      <c r="S21" s="777"/>
      <c r="T21" s="777"/>
      <c r="U21" s="777"/>
    </row>
    <row r="22" spans="1:21" ht="16.5">
      <c r="A22" s="280"/>
      <c r="B22" s="280"/>
      <c r="C22" s="280"/>
      <c r="D22" s="280"/>
      <c r="E22" s="280"/>
      <c r="F22" s="280"/>
      <c r="G22" s="280"/>
      <c r="H22" s="280"/>
      <c r="I22" s="280"/>
      <c r="J22" s="280"/>
      <c r="K22" s="280"/>
      <c r="L22" s="280"/>
      <c r="M22" s="280"/>
      <c r="N22" s="280"/>
      <c r="O22" s="280"/>
      <c r="P22" s="261"/>
      <c r="Q22" s="261"/>
      <c r="R22" s="261"/>
      <c r="S22" s="262"/>
      <c r="T22" s="262"/>
      <c r="U22" s="262"/>
    </row>
    <row r="23" spans="1:21" ht="16.5">
      <c r="A23" s="280"/>
      <c r="B23" s="280"/>
      <c r="C23" s="280"/>
      <c r="D23" s="280"/>
      <c r="E23" s="280"/>
      <c r="F23" s="280"/>
      <c r="G23" s="280"/>
      <c r="H23" s="280"/>
      <c r="I23" s="280"/>
      <c r="J23" s="280"/>
      <c r="K23" s="280"/>
      <c r="L23" s="280"/>
      <c r="M23" s="280"/>
      <c r="N23" s="280"/>
      <c r="O23" s="280"/>
      <c r="P23" s="277"/>
      <c r="Q23" s="277"/>
      <c r="R23" s="277"/>
      <c r="S23" s="262"/>
      <c r="T23" s="262"/>
      <c r="U23" s="262"/>
    </row>
  </sheetData>
  <sheetProtection formatCells="0" formatColumns="0" formatRows="0" insertRows="0" deleteRows="0"/>
  <mergeCells count="47">
    <mergeCell ref="B21:G21"/>
    <mergeCell ref="O16:U16"/>
    <mergeCell ref="O17:U17"/>
    <mergeCell ref="O21:U21"/>
    <mergeCell ref="W5:W7"/>
    <mergeCell ref="Q5:Q7"/>
    <mergeCell ref="S5:S7"/>
    <mergeCell ref="T5:T7"/>
    <mergeCell ref="U5:U7"/>
    <mergeCell ref="V5:V7"/>
    <mergeCell ref="R4:R7"/>
    <mergeCell ref="S4:U4"/>
    <mergeCell ref="V4:X4"/>
    <mergeCell ref="A8:B8"/>
    <mergeCell ref="B17:G17"/>
    <mergeCell ref="X5:X7"/>
    <mergeCell ref="A9:B9"/>
    <mergeCell ref="A3:A7"/>
    <mergeCell ref="B3:B7"/>
    <mergeCell ref="B16:G16"/>
    <mergeCell ref="D5:D7"/>
    <mergeCell ref="E5:E7"/>
    <mergeCell ref="F5:F7"/>
    <mergeCell ref="G5:G7"/>
    <mergeCell ref="C3:J3"/>
    <mergeCell ref="K3:Q3"/>
    <mergeCell ref="M5:M7"/>
    <mergeCell ref="N5:N7"/>
    <mergeCell ref="O5:O7"/>
    <mergeCell ref="P5:P7"/>
    <mergeCell ref="H4:J4"/>
    <mergeCell ref="K4:K7"/>
    <mergeCell ref="L4:N4"/>
    <mergeCell ref="H5:H7"/>
    <mergeCell ref="I5:I7"/>
    <mergeCell ref="J5:J7"/>
    <mergeCell ref="L5:L7"/>
    <mergeCell ref="O4:Q4"/>
    <mergeCell ref="A1:E1"/>
    <mergeCell ref="R1:X1"/>
    <mergeCell ref="H2:I2"/>
    <mergeCell ref="L2:P2"/>
    <mergeCell ref="R2:X2"/>
    <mergeCell ref="F1:Q1"/>
    <mergeCell ref="R3:X3"/>
    <mergeCell ref="C4:C7"/>
    <mergeCell ref="D4:G4"/>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2"/>
  <sheetViews>
    <sheetView view="pageBreakPreview" zoomScale="70" zoomScaleSheetLayoutView="70" zoomScalePageLayoutView="0" workbookViewId="0" topLeftCell="A1">
      <selection activeCell="B21" sqref="B21:G21"/>
    </sheetView>
  </sheetViews>
  <sheetFormatPr defaultColWidth="9.00390625" defaultRowHeight="15.75"/>
  <cols>
    <col min="1" max="1" width="6.75390625" style="133" customWidth="1"/>
    <col min="2" max="2" width="21.625" style="122" customWidth="1"/>
    <col min="3" max="5" width="7.375" style="122" customWidth="1"/>
    <col min="6" max="6" width="13.625" style="122" customWidth="1"/>
    <col min="7" max="7" width="7.875" style="122" customWidth="1"/>
    <col min="8" max="8" width="13.25390625" style="122" customWidth="1"/>
    <col min="9" max="9" width="7.875" style="122" customWidth="1"/>
    <col min="10" max="10" width="12.375" style="122" customWidth="1"/>
    <col min="11" max="11" width="7.875" style="122" customWidth="1"/>
    <col min="12" max="12" width="11.75390625" style="122" customWidth="1"/>
    <col min="13" max="13" width="7.875" style="122" customWidth="1"/>
    <col min="14" max="14" width="11.00390625" style="122" customWidth="1"/>
    <col min="15" max="15" width="7.875" style="122" customWidth="1"/>
    <col min="16" max="16" width="11.50390625" style="122" customWidth="1"/>
    <col min="17" max="17" width="7.50390625" style="122" customWidth="1"/>
    <col min="18" max="18" width="9.75390625" style="122" customWidth="1"/>
    <col min="19" max="19" width="8.00390625" style="122" customWidth="1"/>
    <col min="20" max="20" width="12.25390625" style="122" customWidth="1"/>
    <col min="21" max="16384" width="9.00390625" style="122" customWidth="1"/>
  </cols>
  <sheetData>
    <row r="1" spans="1:20" ht="78.75" customHeight="1">
      <c r="A1" s="632" t="s">
        <v>342</v>
      </c>
      <c r="B1" s="632"/>
      <c r="C1" s="632"/>
      <c r="D1" s="632"/>
      <c r="E1" s="850" t="s">
        <v>257</v>
      </c>
      <c r="F1" s="850"/>
      <c r="G1" s="850"/>
      <c r="H1" s="850"/>
      <c r="I1" s="850"/>
      <c r="J1" s="850"/>
      <c r="K1" s="850"/>
      <c r="L1" s="850"/>
      <c r="M1" s="850"/>
      <c r="N1" s="850"/>
      <c r="O1" s="850"/>
      <c r="P1" s="630" t="str">
        <f>TT!C2</f>
        <v>Đơn vị  báo cáo: 
Cục THADS tỉnh Đồng Tháp
Đơn vị nhận báo cáo:
Tổng Cục THADS</v>
      </c>
      <c r="Q1" s="630"/>
      <c r="R1" s="630"/>
      <c r="S1" s="630"/>
      <c r="T1" s="630"/>
    </row>
    <row r="2" spans="1:20" ht="18" customHeight="1">
      <c r="A2" s="123"/>
      <c r="B2" s="6"/>
      <c r="C2" s="124"/>
      <c r="D2" s="124"/>
      <c r="G2" s="125"/>
      <c r="H2" s="126">
        <f>COUNTBLANK(C14:T14)</f>
        <v>18</v>
      </c>
      <c r="I2" s="126">
        <f>COUNTA(C14:T14)</f>
        <v>0</v>
      </c>
      <c r="J2" s="126">
        <f>H2+I2</f>
        <v>18</v>
      </c>
      <c r="K2" s="127"/>
      <c r="M2" s="128"/>
      <c r="N2" s="128"/>
      <c r="O2" s="128"/>
      <c r="P2" s="843" t="s">
        <v>98</v>
      </c>
      <c r="Q2" s="843"/>
      <c r="R2" s="843"/>
      <c r="S2" s="843"/>
      <c r="T2" s="843"/>
    </row>
    <row r="3" spans="1:20" s="129" customFormat="1" ht="19.5" customHeight="1">
      <c r="A3" s="851" t="s">
        <v>239</v>
      </c>
      <c r="B3" s="851" t="s">
        <v>157</v>
      </c>
      <c r="C3" s="844" t="s">
        <v>258</v>
      </c>
      <c r="D3" s="845"/>
      <c r="E3" s="845"/>
      <c r="F3" s="846" t="s">
        <v>259</v>
      </c>
      <c r="G3" s="846"/>
      <c r="H3" s="846"/>
      <c r="I3" s="846"/>
      <c r="J3" s="846"/>
      <c r="K3" s="846"/>
      <c r="L3" s="846"/>
      <c r="M3" s="847" t="s">
        <v>260</v>
      </c>
      <c r="N3" s="847"/>
      <c r="O3" s="847"/>
      <c r="P3" s="848"/>
      <c r="Q3" s="844" t="s">
        <v>261</v>
      </c>
      <c r="R3" s="845"/>
      <c r="S3" s="845"/>
      <c r="T3" s="849"/>
    </row>
    <row r="4" spans="1:20" s="129" customFormat="1" ht="26.25" customHeight="1">
      <c r="A4" s="852"/>
      <c r="B4" s="852"/>
      <c r="C4" s="853" t="s">
        <v>262</v>
      </c>
      <c r="D4" s="856" t="s">
        <v>4</v>
      </c>
      <c r="E4" s="856"/>
      <c r="F4" s="853" t="s">
        <v>263</v>
      </c>
      <c r="G4" s="846" t="s">
        <v>264</v>
      </c>
      <c r="H4" s="846"/>
      <c r="I4" s="846"/>
      <c r="J4" s="846"/>
      <c r="K4" s="846"/>
      <c r="L4" s="846"/>
      <c r="M4" s="857" t="s">
        <v>265</v>
      </c>
      <c r="N4" s="858"/>
      <c r="O4" s="857" t="s">
        <v>266</v>
      </c>
      <c r="P4" s="858"/>
      <c r="Q4" s="857" t="s">
        <v>267</v>
      </c>
      <c r="R4" s="858"/>
      <c r="S4" s="857" t="s">
        <v>268</v>
      </c>
      <c r="T4" s="858"/>
    </row>
    <row r="5" spans="1:20" s="129" customFormat="1" ht="19.5" customHeight="1">
      <c r="A5" s="852"/>
      <c r="B5" s="852"/>
      <c r="C5" s="854"/>
      <c r="D5" s="853" t="s">
        <v>269</v>
      </c>
      <c r="E5" s="853" t="s">
        <v>62</v>
      </c>
      <c r="F5" s="854"/>
      <c r="G5" s="846" t="s">
        <v>12</v>
      </c>
      <c r="H5" s="846"/>
      <c r="I5" s="846" t="s">
        <v>4</v>
      </c>
      <c r="J5" s="846"/>
      <c r="K5" s="846"/>
      <c r="L5" s="846"/>
      <c r="M5" s="859"/>
      <c r="N5" s="860"/>
      <c r="O5" s="859"/>
      <c r="P5" s="860"/>
      <c r="Q5" s="859"/>
      <c r="R5" s="860"/>
      <c r="S5" s="859"/>
      <c r="T5" s="860"/>
    </row>
    <row r="6" spans="1:20" s="129" customFormat="1" ht="30.75" customHeight="1">
      <c r="A6" s="852"/>
      <c r="B6" s="852"/>
      <c r="C6" s="854"/>
      <c r="D6" s="854"/>
      <c r="E6" s="854"/>
      <c r="F6" s="854"/>
      <c r="G6" s="846"/>
      <c r="H6" s="846"/>
      <c r="I6" s="846" t="s">
        <v>270</v>
      </c>
      <c r="J6" s="846"/>
      <c r="K6" s="846" t="s">
        <v>271</v>
      </c>
      <c r="L6" s="846"/>
      <c r="M6" s="861"/>
      <c r="N6" s="862"/>
      <c r="O6" s="861"/>
      <c r="P6" s="862"/>
      <c r="Q6" s="861"/>
      <c r="R6" s="862"/>
      <c r="S6" s="861"/>
      <c r="T6" s="862"/>
    </row>
    <row r="7" spans="1:20" s="129" customFormat="1" ht="32.25" customHeight="1">
      <c r="A7" s="852"/>
      <c r="B7" s="852"/>
      <c r="C7" s="855"/>
      <c r="D7" s="855"/>
      <c r="E7" s="855"/>
      <c r="F7" s="855"/>
      <c r="G7" s="302" t="s">
        <v>179</v>
      </c>
      <c r="H7" s="302" t="s">
        <v>180</v>
      </c>
      <c r="I7" s="302" t="s">
        <v>179</v>
      </c>
      <c r="J7" s="302" t="s">
        <v>180</v>
      </c>
      <c r="K7" s="303" t="s">
        <v>179</v>
      </c>
      <c r="L7" s="302" t="s">
        <v>180</v>
      </c>
      <c r="M7" s="302" t="s">
        <v>179</v>
      </c>
      <c r="N7" s="302" t="s">
        <v>180</v>
      </c>
      <c r="O7" s="302" t="s">
        <v>179</v>
      </c>
      <c r="P7" s="302" t="s">
        <v>180</v>
      </c>
      <c r="Q7" s="302" t="s">
        <v>179</v>
      </c>
      <c r="R7" s="302" t="s">
        <v>180</v>
      </c>
      <c r="S7" s="302" t="s">
        <v>179</v>
      </c>
      <c r="T7" s="302" t="s">
        <v>180</v>
      </c>
    </row>
    <row r="8" spans="1:20" s="132" customFormat="1" ht="20.25" customHeight="1">
      <c r="A8" s="863" t="s">
        <v>3</v>
      </c>
      <c r="B8" s="863"/>
      <c r="C8" s="130">
        <v>1</v>
      </c>
      <c r="D8" s="130">
        <v>2</v>
      </c>
      <c r="E8" s="130">
        <v>3</v>
      </c>
      <c r="F8" s="130">
        <v>4</v>
      </c>
      <c r="G8" s="130">
        <v>5</v>
      </c>
      <c r="H8" s="130">
        <v>6</v>
      </c>
      <c r="I8" s="130">
        <v>7</v>
      </c>
      <c r="J8" s="130">
        <v>8</v>
      </c>
      <c r="K8" s="130">
        <v>9</v>
      </c>
      <c r="L8" s="130">
        <v>10</v>
      </c>
      <c r="M8" s="130">
        <v>11</v>
      </c>
      <c r="N8" s="130">
        <v>12</v>
      </c>
      <c r="O8" s="130">
        <v>13</v>
      </c>
      <c r="P8" s="130">
        <v>14</v>
      </c>
      <c r="Q8" s="131">
        <v>15</v>
      </c>
      <c r="R8" s="131">
        <v>16</v>
      </c>
      <c r="S8" s="131">
        <v>17</v>
      </c>
      <c r="T8" s="131">
        <v>18</v>
      </c>
    </row>
    <row r="9" spans="1:20" s="304" customFormat="1" ht="32.25" customHeight="1">
      <c r="A9" s="865" t="s">
        <v>10</v>
      </c>
      <c r="B9" s="866"/>
      <c r="C9" s="311"/>
      <c r="D9" s="311"/>
      <c r="E9" s="311"/>
      <c r="F9" s="311"/>
      <c r="G9" s="311"/>
      <c r="H9" s="311"/>
      <c r="I9" s="311"/>
      <c r="J9" s="311"/>
      <c r="K9" s="311"/>
      <c r="L9" s="311"/>
      <c r="M9" s="311"/>
      <c r="N9" s="311"/>
      <c r="O9" s="311"/>
      <c r="P9" s="311"/>
      <c r="Q9" s="312"/>
      <c r="R9" s="312"/>
      <c r="S9" s="312"/>
      <c r="T9" s="312"/>
    </row>
    <row r="10" spans="1:20" s="307" customFormat="1" ht="32.25" customHeight="1">
      <c r="A10" s="305" t="s">
        <v>0</v>
      </c>
      <c r="B10" s="306" t="s">
        <v>28</v>
      </c>
      <c r="C10" s="311"/>
      <c r="D10" s="311"/>
      <c r="E10" s="311"/>
      <c r="F10" s="311"/>
      <c r="G10" s="311"/>
      <c r="H10" s="311"/>
      <c r="I10" s="311"/>
      <c r="J10" s="311"/>
      <c r="K10" s="311"/>
      <c r="L10" s="311"/>
      <c r="M10" s="311"/>
      <c r="N10" s="311"/>
      <c r="O10" s="311"/>
      <c r="P10" s="311"/>
      <c r="Q10" s="312"/>
      <c r="R10" s="312"/>
      <c r="S10" s="312"/>
      <c r="T10" s="312"/>
    </row>
    <row r="11" spans="1:20" s="307" customFormat="1" ht="32.25" customHeight="1">
      <c r="A11" s="308" t="s">
        <v>1</v>
      </c>
      <c r="B11" s="306" t="s">
        <v>8</v>
      </c>
      <c r="C11" s="311"/>
      <c r="D11" s="311"/>
      <c r="E11" s="311"/>
      <c r="F11" s="311"/>
      <c r="G11" s="311"/>
      <c r="H11" s="311"/>
      <c r="I11" s="311"/>
      <c r="J11" s="311"/>
      <c r="K11" s="311"/>
      <c r="L11" s="311"/>
      <c r="M11" s="311"/>
      <c r="N11" s="311"/>
      <c r="O11" s="311"/>
      <c r="P11" s="311"/>
      <c r="Q11" s="312"/>
      <c r="R11" s="312"/>
      <c r="S11" s="312"/>
      <c r="T11" s="312"/>
    </row>
    <row r="12" spans="1:20" s="307" customFormat="1" ht="32.25" customHeight="1">
      <c r="A12" s="309">
        <v>1</v>
      </c>
      <c r="B12" s="310" t="s">
        <v>191</v>
      </c>
      <c r="C12" s="311"/>
      <c r="D12" s="311"/>
      <c r="E12" s="311"/>
      <c r="F12" s="311"/>
      <c r="G12" s="311"/>
      <c r="H12" s="311"/>
      <c r="I12" s="311"/>
      <c r="J12" s="311"/>
      <c r="K12" s="311"/>
      <c r="L12" s="311"/>
      <c r="M12" s="311"/>
      <c r="N12" s="311"/>
      <c r="O12" s="311"/>
      <c r="P12" s="311"/>
      <c r="Q12" s="312"/>
      <c r="R12" s="312"/>
      <c r="S12" s="312"/>
      <c r="T12" s="312"/>
    </row>
    <row r="13" spans="1:20" s="307" customFormat="1" ht="32.25" customHeight="1">
      <c r="A13" s="309">
        <v>2</v>
      </c>
      <c r="B13" s="310" t="s">
        <v>191</v>
      </c>
      <c r="C13" s="311"/>
      <c r="D13" s="311"/>
      <c r="E13" s="311"/>
      <c r="F13" s="311"/>
      <c r="G13" s="311"/>
      <c r="H13" s="311"/>
      <c r="I13" s="311"/>
      <c r="J13" s="311"/>
      <c r="K13" s="311"/>
      <c r="L13" s="311"/>
      <c r="M13" s="311"/>
      <c r="N13" s="311"/>
      <c r="O13" s="311"/>
      <c r="P13" s="311"/>
      <c r="Q13" s="312"/>
      <c r="R13" s="312"/>
      <c r="S13" s="312"/>
      <c r="T13" s="312"/>
    </row>
    <row r="14" spans="1:20" s="307" customFormat="1" ht="32.25" customHeight="1">
      <c r="A14" s="309">
        <v>3</v>
      </c>
      <c r="B14" s="310" t="s">
        <v>191</v>
      </c>
      <c r="C14" s="313"/>
      <c r="D14" s="313"/>
      <c r="E14" s="314"/>
      <c r="F14" s="314"/>
      <c r="G14" s="313"/>
      <c r="H14" s="313"/>
      <c r="I14" s="313"/>
      <c r="J14" s="313"/>
      <c r="K14" s="314"/>
      <c r="L14" s="314"/>
      <c r="M14" s="314"/>
      <c r="N14" s="314"/>
      <c r="O14" s="314"/>
      <c r="P14" s="314"/>
      <c r="Q14" s="315"/>
      <c r="R14" s="315"/>
      <c r="S14" s="315"/>
      <c r="T14" s="315"/>
    </row>
    <row r="15" spans="1:20" s="307" customFormat="1" ht="32.25" customHeight="1">
      <c r="A15" s="309" t="s">
        <v>9</v>
      </c>
      <c r="B15" s="310" t="s">
        <v>9</v>
      </c>
      <c r="C15" s="314"/>
      <c r="D15" s="314"/>
      <c r="E15" s="314"/>
      <c r="F15" s="314"/>
      <c r="G15" s="314"/>
      <c r="H15" s="314"/>
      <c r="I15" s="314"/>
      <c r="J15" s="314"/>
      <c r="K15" s="314"/>
      <c r="L15" s="314"/>
      <c r="M15" s="314"/>
      <c r="N15" s="314"/>
      <c r="O15" s="314"/>
      <c r="P15" s="314"/>
      <c r="Q15" s="315"/>
      <c r="R15" s="315"/>
      <c r="S15" s="315"/>
      <c r="T15" s="315"/>
    </row>
    <row r="16" spans="1:20" s="134" customFormat="1" ht="23.25" customHeight="1">
      <c r="A16" s="206"/>
      <c r="B16" s="775" t="str">
        <f>TT!C7</f>
        <v>Đồng Tháp, ngày 02 tháng 5 năm 2020</v>
      </c>
      <c r="C16" s="775"/>
      <c r="D16" s="775"/>
      <c r="E16" s="775"/>
      <c r="F16" s="775"/>
      <c r="G16" s="775"/>
      <c r="H16" s="275"/>
      <c r="I16" s="275"/>
      <c r="J16" s="275"/>
      <c r="K16" s="282"/>
      <c r="L16" s="283"/>
      <c r="M16" s="842" t="str">
        <f>TT!C4</f>
        <v>Đồng Tháp, ngày 02 tháng 5 năm 2020</v>
      </c>
      <c r="N16" s="842"/>
      <c r="O16" s="842"/>
      <c r="P16" s="842"/>
      <c r="Q16" s="842"/>
      <c r="R16" s="842"/>
      <c r="S16" s="842"/>
      <c r="T16" s="286"/>
    </row>
    <row r="17" spans="1:20" s="134" customFormat="1" ht="23.25" customHeight="1">
      <c r="A17" s="120"/>
      <c r="B17" s="776" t="s">
        <v>294</v>
      </c>
      <c r="C17" s="776"/>
      <c r="D17" s="776"/>
      <c r="E17" s="776"/>
      <c r="F17" s="776"/>
      <c r="G17" s="776"/>
      <c r="H17" s="276"/>
      <c r="I17" s="276"/>
      <c r="J17" s="276"/>
      <c r="K17" s="284"/>
      <c r="L17" s="284"/>
      <c r="M17" s="777" t="str">
        <f>TT!C5</f>
        <v>KT. CỤC TRƯỞNG
PHÓ CỤC TRƯỞNG</v>
      </c>
      <c r="N17" s="777"/>
      <c r="O17" s="777"/>
      <c r="P17" s="777"/>
      <c r="Q17" s="777"/>
      <c r="R17" s="777"/>
      <c r="S17" s="777"/>
      <c r="T17" s="277"/>
    </row>
    <row r="18" spans="1:20" s="134" customFormat="1" ht="23.25" customHeight="1">
      <c r="A18" s="3"/>
      <c r="B18" s="261"/>
      <c r="C18" s="261"/>
      <c r="D18" s="262"/>
      <c r="E18" s="262"/>
      <c r="F18" s="262"/>
      <c r="G18" s="261"/>
      <c r="H18" s="261"/>
      <c r="I18" s="261"/>
      <c r="J18" s="261"/>
      <c r="K18" s="262"/>
      <c r="L18" s="262"/>
      <c r="M18" s="262"/>
      <c r="N18" s="262"/>
      <c r="P18" s="277"/>
      <c r="Q18" s="277"/>
      <c r="R18" s="277"/>
      <c r="S18" s="262"/>
      <c r="T18" s="262"/>
    </row>
    <row r="19" spans="1:20" s="134" customFormat="1" ht="23.25" customHeight="1">
      <c r="A19" s="3"/>
      <c r="B19" s="261"/>
      <c r="C19" s="261"/>
      <c r="D19" s="262"/>
      <c r="E19" s="262"/>
      <c r="F19" s="262"/>
      <c r="G19" s="261"/>
      <c r="H19" s="261"/>
      <c r="I19" s="261"/>
      <c r="J19" s="261"/>
      <c r="K19" s="262"/>
      <c r="L19" s="262"/>
      <c r="M19" s="262"/>
      <c r="N19" s="262"/>
      <c r="P19" s="280"/>
      <c r="Q19" s="280"/>
      <c r="R19" s="280"/>
      <c r="S19" s="280"/>
      <c r="T19" s="280"/>
    </row>
    <row r="20" spans="1:20" s="134" customFormat="1" ht="23.25" customHeight="1">
      <c r="A20" s="3"/>
      <c r="B20" s="261"/>
      <c r="C20" s="261"/>
      <c r="D20" s="262"/>
      <c r="E20" s="262"/>
      <c r="F20" s="262"/>
      <c r="G20" s="261"/>
      <c r="H20" s="261"/>
      <c r="I20" s="261"/>
      <c r="J20" s="261"/>
      <c r="K20" s="262"/>
      <c r="L20" s="262"/>
      <c r="M20" s="262"/>
      <c r="N20" s="262"/>
      <c r="P20" s="280"/>
      <c r="Q20" s="280"/>
      <c r="R20" s="280"/>
      <c r="S20" s="280"/>
      <c r="T20" s="280"/>
    </row>
    <row r="21" spans="1:20" s="134" customFormat="1" ht="23.25" customHeight="1">
      <c r="A21" s="3"/>
      <c r="B21" s="777" t="str">
        <f>TT!C6</f>
        <v>Nguyễn Chí Hòa</v>
      </c>
      <c r="C21" s="777"/>
      <c r="D21" s="777"/>
      <c r="E21" s="777"/>
      <c r="F21" s="777"/>
      <c r="G21" s="777"/>
      <c r="H21" s="277"/>
      <c r="I21" s="277"/>
      <c r="J21" s="277"/>
      <c r="K21" s="262"/>
      <c r="L21" s="262"/>
      <c r="M21" s="777" t="str">
        <f>TT!C3</f>
        <v>Vũ Quang Hiện</v>
      </c>
      <c r="N21" s="777"/>
      <c r="O21" s="777"/>
      <c r="P21" s="777"/>
      <c r="Q21" s="777"/>
      <c r="R21" s="777"/>
      <c r="S21" s="777"/>
      <c r="T21" s="277"/>
    </row>
    <row r="22" spans="1:17" s="144" customFormat="1" ht="23.25" customHeight="1">
      <c r="A22" s="139"/>
      <c r="B22" s="140"/>
      <c r="C22" s="140"/>
      <c r="D22" s="140"/>
      <c r="E22" s="140"/>
      <c r="F22" s="141"/>
      <c r="G22" s="141"/>
      <c r="H22" s="141"/>
      <c r="I22" s="142"/>
      <c r="J22" s="142"/>
      <c r="K22" s="140"/>
      <c r="L22" s="140"/>
      <c r="M22" s="140"/>
      <c r="N22" s="140"/>
      <c r="O22" s="140"/>
      <c r="P22" s="140"/>
      <c r="Q22" s="143"/>
    </row>
    <row r="23" spans="1:17" s="144" customFormat="1" ht="15" customHeight="1">
      <c r="A23" s="134"/>
      <c r="B23" s="137"/>
      <c r="C23" s="137"/>
      <c r="D23" s="137"/>
      <c r="E23" s="137"/>
      <c r="F23" s="137"/>
      <c r="G23" s="137"/>
      <c r="H23" s="137"/>
      <c r="K23" s="138"/>
      <c r="L23" s="138"/>
      <c r="M23" s="137"/>
      <c r="N23" s="137"/>
      <c r="O23" s="137"/>
      <c r="P23" s="137"/>
      <c r="Q23" s="143"/>
    </row>
    <row r="24" spans="2:16" s="134" customFormat="1" ht="15" customHeight="1">
      <c r="B24" s="136"/>
      <c r="C24" s="136"/>
      <c r="D24" s="135"/>
      <c r="E24" s="145"/>
      <c r="F24" s="145"/>
      <c r="G24" s="145"/>
      <c r="H24" s="145"/>
      <c r="I24" s="146"/>
      <c r="J24" s="146"/>
      <c r="K24" s="146"/>
      <c r="L24" s="146"/>
      <c r="M24" s="146"/>
      <c r="N24" s="146"/>
      <c r="O24" s="146"/>
      <c r="P24" s="146"/>
    </row>
    <row r="25" spans="2:16" s="134" customFormat="1" ht="15" customHeight="1">
      <c r="B25" s="136"/>
      <c r="C25" s="136"/>
      <c r="D25" s="135"/>
      <c r="E25" s="145"/>
      <c r="F25" s="145"/>
      <c r="G25" s="145"/>
      <c r="H25" s="145"/>
      <c r="I25" s="146"/>
      <c r="J25" s="146"/>
      <c r="K25" s="146"/>
      <c r="L25" s="146"/>
      <c r="M25" s="146"/>
      <c r="N25" s="146"/>
      <c r="O25" s="146"/>
      <c r="P25" s="146"/>
    </row>
    <row r="26" spans="2:16" ht="16.5">
      <c r="B26" s="147"/>
      <c r="C26" s="147"/>
      <c r="D26" s="147"/>
      <c r="E26" s="147"/>
      <c r="F26" s="147"/>
      <c r="G26" s="147"/>
      <c r="H26" s="147"/>
      <c r="I26" s="147"/>
      <c r="J26" s="147"/>
      <c r="K26" s="147"/>
      <c r="L26" s="147"/>
      <c r="M26" s="147"/>
      <c r="N26" s="147"/>
      <c r="O26" s="147"/>
      <c r="P26" s="147"/>
    </row>
    <row r="29" s="149" customFormat="1" ht="12.75" hidden="1">
      <c r="A29" s="148" t="s">
        <v>272</v>
      </c>
    </row>
    <row r="30" spans="1:19" s="149" customFormat="1" ht="15" customHeight="1" hidden="1">
      <c r="A30" s="150"/>
      <c r="B30" s="864" t="s">
        <v>273</v>
      </c>
      <c r="C30" s="864"/>
      <c r="D30" s="864"/>
      <c r="E30" s="864"/>
      <c r="F30" s="864"/>
      <c r="G30" s="864"/>
      <c r="H30" s="864"/>
      <c r="I30" s="864"/>
      <c r="J30" s="864"/>
      <c r="K30" s="864"/>
      <c r="L30" s="864"/>
      <c r="M30" s="864"/>
      <c r="N30" s="151"/>
      <c r="O30" s="150"/>
      <c r="P30" s="150"/>
      <c r="Q30" s="152"/>
      <c r="R30" s="152"/>
      <c r="S30" s="152"/>
    </row>
    <row r="31" s="149" customFormat="1" ht="12.75" hidden="1">
      <c r="B31" s="149" t="s">
        <v>274</v>
      </c>
    </row>
    <row r="32" ht="15.75" hidden="1">
      <c r="B32" s="143" t="s">
        <v>275</v>
      </c>
    </row>
  </sheetData>
  <sheetProtection formatCells="0" formatColumns="0" formatRows="0" insertRows="0" deleteRows="0"/>
  <mergeCells count="33">
    <mergeCell ref="Q4:R6"/>
    <mergeCell ref="S4:T6"/>
    <mergeCell ref="D5:D7"/>
    <mergeCell ref="E5:E7"/>
    <mergeCell ref="G5:H6"/>
    <mergeCell ref="I5:L5"/>
    <mergeCell ref="I6:J6"/>
    <mergeCell ref="K6:L6"/>
    <mergeCell ref="A8:B8"/>
    <mergeCell ref="B16:G16"/>
    <mergeCell ref="B30:M30"/>
    <mergeCell ref="A9:B9"/>
    <mergeCell ref="B17:G17"/>
    <mergeCell ref="B21:G21"/>
    <mergeCell ref="M16:S16"/>
    <mergeCell ref="M17:S17"/>
    <mergeCell ref="M21:S21"/>
    <mergeCell ref="C4:C7"/>
    <mergeCell ref="D4:E4"/>
    <mergeCell ref="F4:F7"/>
    <mergeCell ref="G4:L4"/>
    <mergeCell ref="M4:N6"/>
    <mergeCell ref="O4:P6"/>
    <mergeCell ref="P1:T1"/>
    <mergeCell ref="P2:T2"/>
    <mergeCell ref="C3:E3"/>
    <mergeCell ref="F3:L3"/>
    <mergeCell ref="M3:P3"/>
    <mergeCell ref="Q3:T3"/>
    <mergeCell ref="A1:D1"/>
    <mergeCell ref="E1:O1"/>
    <mergeCell ref="A3:A7"/>
    <mergeCell ref="B3:B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27"/>
  <sheetViews>
    <sheetView view="pageBreakPreview" zoomScale="85" zoomScaleSheetLayoutView="85" zoomScalePageLayoutView="0" workbookViewId="0" topLeftCell="A10">
      <selection activeCell="E5" sqref="E5:E7"/>
    </sheetView>
  </sheetViews>
  <sheetFormatPr defaultColWidth="9.00390625" defaultRowHeight="15.75"/>
  <cols>
    <col min="1" max="1" width="4.125" style="134" customWidth="1"/>
    <col min="2" max="2" width="15.625" style="134" customWidth="1"/>
    <col min="3" max="3" width="9.625" style="134" customWidth="1"/>
    <col min="4" max="4" width="6.75390625" style="134" customWidth="1"/>
    <col min="5" max="5" width="7.875" style="134" customWidth="1"/>
    <col min="6" max="6" width="8.00390625" style="134" customWidth="1"/>
    <col min="7" max="7" width="8.125" style="134" customWidth="1"/>
    <col min="8" max="8" width="10.00390625" style="134" customWidth="1"/>
    <col min="9" max="10" width="9.00390625" style="134" customWidth="1"/>
    <col min="11" max="11" width="8.50390625" style="134" customWidth="1"/>
    <col min="12" max="12" width="9.50390625" style="134" customWidth="1"/>
    <col min="13" max="13" width="7.125" style="134" customWidth="1"/>
    <col min="14" max="14" width="9.50390625" style="134" customWidth="1"/>
    <col min="15" max="18" width="9.00390625" style="134" customWidth="1"/>
    <col min="19" max="19" width="9.375" style="134" customWidth="1"/>
    <col min="20" max="20" width="7.375" style="134" customWidth="1"/>
    <col min="21" max="21" width="7.50390625" style="134" customWidth="1"/>
    <col min="22" max="22" width="11.125" style="134" customWidth="1"/>
    <col min="23" max="16384" width="9.00390625" style="134" customWidth="1"/>
  </cols>
  <sheetData>
    <row r="1" spans="1:22" ht="71.25" customHeight="1">
      <c r="A1" s="632" t="s">
        <v>343</v>
      </c>
      <c r="B1" s="632"/>
      <c r="C1" s="632"/>
      <c r="D1" s="632"/>
      <c r="E1" s="632"/>
      <c r="F1" s="871" t="s">
        <v>276</v>
      </c>
      <c r="G1" s="871"/>
      <c r="H1" s="871"/>
      <c r="I1" s="871"/>
      <c r="J1" s="871"/>
      <c r="K1" s="871"/>
      <c r="L1" s="871"/>
      <c r="M1" s="871"/>
      <c r="N1" s="871"/>
      <c r="O1" s="871"/>
      <c r="P1" s="871"/>
      <c r="Q1" s="871"/>
      <c r="R1" s="630" t="str">
        <f>TT!C2</f>
        <v>Đơn vị  báo cáo: 
Cục THADS tỉnh Đồng Tháp
Đơn vị nhận báo cáo:
Tổng Cục THADS</v>
      </c>
      <c r="S1" s="630"/>
      <c r="T1" s="630"/>
      <c r="U1" s="630"/>
      <c r="V1" s="630"/>
    </row>
    <row r="2" spans="1:22" ht="18.75" customHeight="1">
      <c r="A2" s="25"/>
      <c r="B2" s="153"/>
      <c r="C2" s="154"/>
      <c r="D2" s="154"/>
      <c r="E2" s="154"/>
      <c r="F2" s="154"/>
      <c r="G2" s="154"/>
      <c r="H2" s="154"/>
      <c r="I2" s="155"/>
      <c r="J2" s="42">
        <f>COUNTBLANK(C12:V12)</f>
        <v>20</v>
      </c>
      <c r="K2" s="42">
        <f>COUNTA(C12:V12)</f>
        <v>0</v>
      </c>
      <c r="L2" s="42">
        <f>J2+K2</f>
        <v>20</v>
      </c>
      <c r="M2" s="156"/>
      <c r="R2" s="872" t="s">
        <v>277</v>
      </c>
      <c r="S2" s="872"/>
      <c r="T2" s="872"/>
      <c r="U2" s="872"/>
      <c r="V2" s="872"/>
    </row>
    <row r="3" spans="1:24" s="139" customFormat="1" ht="18.75" customHeight="1">
      <c r="A3" s="822" t="s">
        <v>239</v>
      </c>
      <c r="B3" s="822" t="s">
        <v>157</v>
      </c>
      <c r="C3" s="867" t="s">
        <v>278</v>
      </c>
      <c r="D3" s="867" t="s">
        <v>4</v>
      </c>
      <c r="E3" s="867"/>
      <c r="F3" s="867"/>
      <c r="G3" s="867"/>
      <c r="H3" s="867" t="s">
        <v>279</v>
      </c>
      <c r="I3" s="822" t="s">
        <v>4</v>
      </c>
      <c r="J3" s="822"/>
      <c r="K3" s="822"/>
      <c r="L3" s="822"/>
      <c r="M3" s="822" t="s">
        <v>280</v>
      </c>
      <c r="N3" s="822"/>
      <c r="O3" s="822"/>
      <c r="P3" s="822"/>
      <c r="Q3" s="822"/>
      <c r="R3" s="822"/>
      <c r="S3" s="822"/>
      <c r="T3" s="822"/>
      <c r="U3" s="822"/>
      <c r="V3" s="822"/>
      <c r="X3" s="157"/>
    </row>
    <row r="4" spans="1:22" s="139" customFormat="1" ht="20.25" customHeight="1">
      <c r="A4" s="822"/>
      <c r="B4" s="822"/>
      <c r="C4" s="867"/>
      <c r="D4" s="867" t="s">
        <v>281</v>
      </c>
      <c r="E4" s="867" t="s">
        <v>4</v>
      </c>
      <c r="F4" s="867"/>
      <c r="G4" s="867" t="s">
        <v>282</v>
      </c>
      <c r="H4" s="867"/>
      <c r="I4" s="822" t="s">
        <v>283</v>
      </c>
      <c r="J4" s="822" t="s">
        <v>284</v>
      </c>
      <c r="K4" s="822" t="s">
        <v>285</v>
      </c>
      <c r="L4" s="822" t="s">
        <v>286</v>
      </c>
      <c r="M4" s="822" t="s">
        <v>12</v>
      </c>
      <c r="N4" s="822" t="s">
        <v>4</v>
      </c>
      <c r="O4" s="822"/>
      <c r="P4" s="822"/>
      <c r="Q4" s="822"/>
      <c r="R4" s="822"/>
      <c r="S4" s="822"/>
      <c r="T4" s="822"/>
      <c r="U4" s="822"/>
      <c r="V4" s="822" t="s">
        <v>287</v>
      </c>
    </row>
    <row r="5" spans="1:25" s="139" customFormat="1" ht="23.25" customHeight="1">
      <c r="A5" s="822"/>
      <c r="B5" s="822"/>
      <c r="C5" s="867"/>
      <c r="D5" s="867"/>
      <c r="E5" s="867" t="s">
        <v>270</v>
      </c>
      <c r="F5" s="867" t="s">
        <v>62</v>
      </c>
      <c r="G5" s="867"/>
      <c r="H5" s="867"/>
      <c r="I5" s="822"/>
      <c r="J5" s="822"/>
      <c r="K5" s="822"/>
      <c r="L5" s="822"/>
      <c r="M5" s="822"/>
      <c r="N5" s="822" t="s">
        <v>288</v>
      </c>
      <c r="O5" s="822" t="s">
        <v>4</v>
      </c>
      <c r="P5" s="822"/>
      <c r="Q5" s="822"/>
      <c r="R5" s="822"/>
      <c r="S5" s="822" t="s">
        <v>289</v>
      </c>
      <c r="T5" s="822" t="s">
        <v>4</v>
      </c>
      <c r="U5" s="822"/>
      <c r="V5" s="822"/>
      <c r="Y5" s="158"/>
    </row>
    <row r="6" spans="1:22" s="139" customFormat="1" ht="33" customHeight="1">
      <c r="A6" s="822"/>
      <c r="B6" s="822"/>
      <c r="C6" s="867"/>
      <c r="D6" s="867"/>
      <c r="E6" s="867"/>
      <c r="F6" s="867"/>
      <c r="G6" s="867"/>
      <c r="H6" s="867"/>
      <c r="I6" s="822"/>
      <c r="J6" s="822"/>
      <c r="K6" s="822"/>
      <c r="L6" s="822"/>
      <c r="M6" s="822"/>
      <c r="N6" s="822"/>
      <c r="O6" s="822" t="s">
        <v>290</v>
      </c>
      <c r="P6" s="822"/>
      <c r="Q6" s="822" t="s">
        <v>62</v>
      </c>
      <c r="R6" s="822"/>
      <c r="S6" s="822"/>
      <c r="T6" s="822"/>
      <c r="U6" s="822"/>
      <c r="V6" s="822"/>
    </row>
    <row r="7" spans="1:22" ht="68.25" customHeight="1">
      <c r="A7" s="822"/>
      <c r="B7" s="822"/>
      <c r="C7" s="867"/>
      <c r="D7" s="867"/>
      <c r="E7" s="867"/>
      <c r="F7" s="867"/>
      <c r="G7" s="867"/>
      <c r="H7" s="867"/>
      <c r="I7" s="822"/>
      <c r="J7" s="822"/>
      <c r="K7" s="822"/>
      <c r="L7" s="822"/>
      <c r="M7" s="822"/>
      <c r="N7" s="822"/>
      <c r="O7" s="317" t="s">
        <v>291</v>
      </c>
      <c r="P7" s="317" t="s">
        <v>292</v>
      </c>
      <c r="Q7" s="317" t="s">
        <v>291</v>
      </c>
      <c r="R7" s="317" t="s">
        <v>292</v>
      </c>
      <c r="S7" s="822"/>
      <c r="T7" s="318" t="s">
        <v>270</v>
      </c>
      <c r="U7" s="318" t="s">
        <v>62</v>
      </c>
      <c r="V7" s="822"/>
    </row>
    <row r="8" spans="1:22" ht="19.5" customHeight="1">
      <c r="A8" s="870" t="s">
        <v>3</v>
      </c>
      <c r="B8" s="870"/>
      <c r="C8" s="168">
        <v>1</v>
      </c>
      <c r="D8" s="168">
        <v>2</v>
      </c>
      <c r="E8" s="168">
        <v>3</v>
      </c>
      <c r="F8" s="168">
        <v>4</v>
      </c>
      <c r="G8" s="168">
        <v>5</v>
      </c>
      <c r="H8" s="168">
        <v>6</v>
      </c>
      <c r="I8" s="168">
        <v>7</v>
      </c>
      <c r="J8" s="168">
        <v>8</v>
      </c>
      <c r="K8" s="168">
        <v>9</v>
      </c>
      <c r="L8" s="168">
        <v>10</v>
      </c>
      <c r="M8" s="168">
        <v>11</v>
      </c>
      <c r="N8" s="168">
        <v>12</v>
      </c>
      <c r="O8" s="168">
        <v>13</v>
      </c>
      <c r="P8" s="168">
        <v>14</v>
      </c>
      <c r="Q8" s="168">
        <v>15</v>
      </c>
      <c r="R8" s="168">
        <v>16</v>
      </c>
      <c r="S8" s="168">
        <v>17</v>
      </c>
      <c r="T8" s="168">
        <v>18</v>
      </c>
      <c r="U8" s="168">
        <v>19</v>
      </c>
      <c r="V8" s="168">
        <v>20</v>
      </c>
    </row>
    <row r="9" spans="1:22" s="321" customFormat="1" ht="24" customHeight="1">
      <c r="A9" s="868" t="s">
        <v>12</v>
      </c>
      <c r="B9" s="869"/>
      <c r="C9" s="319"/>
      <c r="D9" s="319"/>
      <c r="E9" s="319"/>
      <c r="F9" s="319"/>
      <c r="G9" s="319"/>
      <c r="H9" s="319"/>
      <c r="I9" s="319"/>
      <c r="J9" s="319"/>
      <c r="K9" s="319"/>
      <c r="L9" s="319"/>
      <c r="M9" s="319"/>
      <c r="N9" s="319"/>
      <c r="O9" s="320"/>
      <c r="P9" s="320"/>
      <c r="Q9" s="320"/>
      <c r="R9" s="320"/>
      <c r="S9" s="319"/>
      <c r="T9" s="319"/>
      <c r="U9" s="319"/>
      <c r="V9" s="319"/>
    </row>
    <row r="10" spans="1:22" s="321" customFormat="1" ht="24" customHeight="1">
      <c r="A10" s="322" t="s">
        <v>0</v>
      </c>
      <c r="B10" s="323" t="s">
        <v>237</v>
      </c>
      <c r="C10" s="319"/>
      <c r="D10" s="319"/>
      <c r="E10" s="319"/>
      <c r="F10" s="319"/>
      <c r="G10" s="319"/>
      <c r="H10" s="319"/>
      <c r="I10" s="319"/>
      <c r="J10" s="319"/>
      <c r="K10" s="319"/>
      <c r="L10" s="319"/>
      <c r="M10" s="319"/>
      <c r="N10" s="319"/>
      <c r="O10" s="320"/>
      <c r="P10" s="320"/>
      <c r="Q10" s="320"/>
      <c r="R10" s="320"/>
      <c r="S10" s="319"/>
      <c r="T10" s="319"/>
      <c r="U10" s="319"/>
      <c r="V10" s="319"/>
    </row>
    <row r="11" spans="1:22" s="321" customFormat="1" ht="24" customHeight="1">
      <c r="A11" s="322" t="s">
        <v>1</v>
      </c>
      <c r="B11" s="323" t="s">
        <v>8</v>
      </c>
      <c r="C11" s="324"/>
      <c r="D11" s="324"/>
      <c r="E11" s="324"/>
      <c r="F11" s="319"/>
      <c r="G11" s="319"/>
      <c r="H11" s="319"/>
      <c r="I11" s="319"/>
      <c r="J11" s="319"/>
      <c r="K11" s="319"/>
      <c r="L11" s="319"/>
      <c r="M11" s="319"/>
      <c r="N11" s="319"/>
      <c r="O11" s="320"/>
      <c r="P11" s="320"/>
      <c r="Q11" s="320"/>
      <c r="R11" s="320"/>
      <c r="S11" s="319"/>
      <c r="T11" s="319"/>
      <c r="U11" s="319"/>
      <c r="V11" s="319"/>
    </row>
    <row r="12" spans="1:22" s="321" customFormat="1" ht="24" customHeight="1">
      <c r="A12" s="322">
        <v>1</v>
      </c>
      <c r="B12" s="322" t="s">
        <v>293</v>
      </c>
      <c r="C12" s="324"/>
      <c r="D12" s="324"/>
      <c r="E12" s="324"/>
      <c r="F12" s="319"/>
      <c r="G12" s="319"/>
      <c r="H12" s="319"/>
      <c r="I12" s="319"/>
      <c r="J12" s="319"/>
      <c r="K12" s="319"/>
      <c r="L12" s="319"/>
      <c r="M12" s="324"/>
      <c r="N12" s="324"/>
      <c r="O12" s="325"/>
      <c r="P12" s="325"/>
      <c r="Q12" s="325"/>
      <c r="R12" s="320"/>
      <c r="S12" s="324"/>
      <c r="T12" s="324"/>
      <c r="U12" s="319"/>
      <c r="V12" s="319"/>
    </row>
    <row r="13" spans="1:22" s="321" customFormat="1" ht="24" customHeight="1">
      <c r="A13" s="322">
        <v>2</v>
      </c>
      <c r="B13" s="322" t="s">
        <v>293</v>
      </c>
      <c r="C13" s="324"/>
      <c r="D13" s="324"/>
      <c r="E13" s="324"/>
      <c r="F13" s="319"/>
      <c r="G13" s="319"/>
      <c r="H13" s="319"/>
      <c r="I13" s="319"/>
      <c r="J13" s="319"/>
      <c r="K13" s="319"/>
      <c r="L13" s="319"/>
      <c r="M13" s="324"/>
      <c r="N13" s="324"/>
      <c r="O13" s="325"/>
      <c r="P13" s="325"/>
      <c r="Q13" s="325"/>
      <c r="R13" s="320"/>
      <c r="S13" s="324"/>
      <c r="T13" s="324"/>
      <c r="U13" s="319"/>
      <c r="V13" s="319"/>
    </row>
    <row r="14" spans="1:22" ht="21" customHeight="1">
      <c r="A14" s="206"/>
      <c r="B14" s="775" t="str">
        <f>TT!C4</f>
        <v>Đồng Tháp, ngày 02 tháng 5 năm 2020</v>
      </c>
      <c r="C14" s="775"/>
      <c r="D14" s="775"/>
      <c r="E14" s="775"/>
      <c r="F14" s="775"/>
      <c r="G14" s="775"/>
      <c r="H14" s="275"/>
      <c r="I14" s="275"/>
      <c r="J14" s="275"/>
      <c r="K14" s="282"/>
      <c r="L14" s="283"/>
      <c r="M14" s="842" t="str">
        <f>TT!C4</f>
        <v>Đồng Tháp, ngày 02 tháng 5 năm 2020</v>
      </c>
      <c r="N14" s="842"/>
      <c r="O14" s="842"/>
      <c r="P14" s="842"/>
      <c r="Q14" s="842"/>
      <c r="R14" s="842"/>
      <c r="S14" s="842"/>
      <c r="T14" s="286"/>
      <c r="U14" s="326"/>
      <c r="V14" s="326"/>
    </row>
    <row r="15" spans="1:25" ht="21" customHeight="1">
      <c r="A15" s="120"/>
      <c r="B15" s="776" t="s">
        <v>294</v>
      </c>
      <c r="C15" s="776"/>
      <c r="D15" s="776"/>
      <c r="E15" s="776"/>
      <c r="F15" s="776"/>
      <c r="G15" s="776"/>
      <c r="H15" s="276"/>
      <c r="I15" s="276"/>
      <c r="J15" s="276"/>
      <c r="K15" s="284"/>
      <c r="L15" s="284"/>
      <c r="M15" s="777" t="str">
        <f>TT!C5</f>
        <v>KT. CỤC TRƯỞNG
PHÓ CỤC TRƯỞNG</v>
      </c>
      <c r="N15" s="777"/>
      <c r="O15" s="777"/>
      <c r="P15" s="777"/>
      <c r="Q15" s="777"/>
      <c r="R15" s="777"/>
      <c r="S15" s="777"/>
      <c r="T15" s="277"/>
      <c r="U15" s="159"/>
      <c r="V15" s="159"/>
      <c r="Y15" s="160"/>
    </row>
    <row r="16" spans="1:22" ht="18" customHeight="1">
      <c r="A16" s="3"/>
      <c r="B16" s="261"/>
      <c r="C16" s="261"/>
      <c r="D16" s="262"/>
      <c r="E16" s="262"/>
      <c r="F16" s="262"/>
      <c r="G16" s="261"/>
      <c r="H16" s="261"/>
      <c r="I16" s="261"/>
      <c r="J16" s="261"/>
      <c r="K16" s="262"/>
      <c r="L16" s="262"/>
      <c r="M16" s="262"/>
      <c r="N16" s="262"/>
      <c r="P16" s="277"/>
      <c r="Q16" s="277"/>
      <c r="R16" s="277"/>
      <c r="S16" s="262"/>
      <c r="T16" s="262"/>
      <c r="U16" s="161"/>
      <c r="V16" s="161"/>
    </row>
    <row r="17" spans="1:22" ht="21" customHeight="1">
      <c r="A17" s="3"/>
      <c r="B17" s="261"/>
      <c r="C17" s="261"/>
      <c r="D17" s="262"/>
      <c r="E17" s="262"/>
      <c r="F17" s="262"/>
      <c r="G17" s="261"/>
      <c r="H17" s="261"/>
      <c r="I17" s="261"/>
      <c r="J17" s="261"/>
      <c r="K17" s="262"/>
      <c r="L17" s="262"/>
      <c r="M17" s="262"/>
      <c r="N17" s="262"/>
      <c r="P17" s="280"/>
      <c r="Q17" s="280"/>
      <c r="R17" s="280"/>
      <c r="S17" s="280"/>
      <c r="T17" s="280"/>
      <c r="U17" s="162"/>
      <c r="V17" s="162"/>
    </row>
    <row r="18" spans="1:22" ht="30.75" customHeight="1">
      <c r="A18" s="3"/>
      <c r="B18" s="261"/>
      <c r="C18" s="261"/>
      <c r="D18" s="262"/>
      <c r="E18" s="262"/>
      <c r="F18" s="262"/>
      <c r="G18" s="261"/>
      <c r="H18" s="261"/>
      <c r="I18" s="261"/>
      <c r="J18" s="261"/>
      <c r="K18" s="262"/>
      <c r="L18" s="262"/>
      <c r="M18" s="262"/>
      <c r="N18" s="262"/>
      <c r="P18" s="280"/>
      <c r="Q18" s="280"/>
      <c r="R18" s="280"/>
      <c r="S18" s="280"/>
      <c r="T18" s="280"/>
      <c r="U18" s="327"/>
      <c r="V18" s="327"/>
    </row>
    <row r="19" spans="1:22" ht="30.75" customHeight="1">
      <c r="A19" s="3"/>
      <c r="B19" s="777" t="str">
        <f>TT!C6</f>
        <v>Nguyễn Chí Hòa</v>
      </c>
      <c r="C19" s="777"/>
      <c r="D19" s="777"/>
      <c r="E19" s="777"/>
      <c r="F19" s="777"/>
      <c r="G19" s="777"/>
      <c r="H19" s="277"/>
      <c r="I19" s="277"/>
      <c r="J19" s="277"/>
      <c r="K19" s="262"/>
      <c r="L19" s="262"/>
      <c r="M19" s="777" t="str">
        <f>TT!C3</f>
        <v>Vũ Quang Hiện</v>
      </c>
      <c r="N19" s="777"/>
      <c r="O19" s="777"/>
      <c r="P19" s="777"/>
      <c r="Q19" s="777"/>
      <c r="R19" s="777"/>
      <c r="S19" s="777"/>
      <c r="T19" s="277"/>
      <c r="U19" s="328"/>
      <c r="V19" s="328"/>
    </row>
    <row r="20" spans="1:11" ht="15.75">
      <c r="A20" s="163"/>
      <c r="B20" s="163"/>
      <c r="C20" s="163"/>
      <c r="D20" s="163"/>
      <c r="E20" s="163"/>
      <c r="F20" s="163"/>
      <c r="G20" s="163"/>
      <c r="H20" s="163"/>
      <c r="I20" s="163"/>
      <c r="J20" s="163"/>
      <c r="K20" s="163"/>
    </row>
    <row r="21" spans="1:11" ht="15.75">
      <c r="A21" s="163"/>
      <c r="B21" s="163"/>
      <c r="C21" s="163"/>
      <c r="D21" s="163"/>
      <c r="E21" s="163"/>
      <c r="F21" s="163"/>
      <c r="G21" s="163"/>
      <c r="H21" s="163"/>
      <c r="I21" s="163"/>
      <c r="J21" s="163"/>
      <c r="K21" s="163"/>
    </row>
    <row r="22" spans="1:11" ht="15.75">
      <c r="A22" s="163"/>
      <c r="B22" s="163"/>
      <c r="C22" s="163"/>
      <c r="D22" s="163"/>
      <c r="E22" s="163"/>
      <c r="F22" s="163"/>
      <c r="G22" s="163"/>
      <c r="H22" s="163"/>
      <c r="I22" s="163"/>
      <c r="J22" s="163"/>
      <c r="K22" s="163"/>
    </row>
    <row r="23" spans="1:11" ht="15.75" hidden="1">
      <c r="A23" s="163"/>
      <c r="B23" s="163"/>
      <c r="C23" s="163"/>
      <c r="D23" s="163"/>
      <c r="E23" s="163"/>
      <c r="F23" s="163"/>
      <c r="G23" s="163"/>
      <c r="H23" s="163"/>
      <c r="I23" s="163"/>
      <c r="J23" s="163"/>
      <c r="K23" s="163"/>
    </row>
    <row r="24" spans="1:13" s="166" customFormat="1" ht="15.75" hidden="1">
      <c r="A24" s="164" t="s">
        <v>272</v>
      </c>
      <c r="B24" s="3"/>
      <c r="C24" s="3"/>
      <c r="D24" s="3"/>
      <c r="E24" s="3"/>
      <c r="F24" s="3"/>
      <c r="G24" s="3"/>
      <c r="H24" s="3"/>
      <c r="I24" s="3"/>
      <c r="J24" s="3"/>
      <c r="K24" s="3"/>
      <c r="L24" s="165"/>
      <c r="M24" s="165"/>
    </row>
    <row r="25" spans="1:19" s="166" customFormat="1" ht="15" customHeight="1" hidden="1">
      <c r="A25" s="150"/>
      <c r="B25" s="864" t="s">
        <v>295</v>
      </c>
      <c r="C25" s="864"/>
      <c r="D25" s="864"/>
      <c r="E25" s="864"/>
      <c r="F25" s="864"/>
      <c r="G25" s="864"/>
      <c r="H25" s="864"/>
      <c r="I25" s="864"/>
      <c r="J25" s="864"/>
      <c r="K25" s="864"/>
      <c r="L25" s="150"/>
      <c r="M25" s="150"/>
      <c r="N25" s="152"/>
      <c r="O25" s="152"/>
      <c r="P25" s="152"/>
      <c r="Q25" s="152"/>
      <c r="R25" s="152"/>
      <c r="S25" s="152"/>
    </row>
    <row r="26" spans="2:13" s="166" customFormat="1" ht="15.75" hidden="1">
      <c r="B26" s="149" t="s">
        <v>296</v>
      </c>
      <c r="L26" s="165"/>
      <c r="M26" s="165"/>
    </row>
    <row r="27" ht="15.75" hidden="1">
      <c r="B27" s="143" t="s">
        <v>297</v>
      </c>
    </row>
  </sheetData>
  <sheetProtection formatCells="0" formatColumns="0" formatRows="0" insertRows="0" deleteRows="0"/>
  <mergeCells count="38">
    <mergeCell ref="A1:E1"/>
    <mergeCell ref="F1:Q1"/>
    <mergeCell ref="R1:V1"/>
    <mergeCell ref="R2:V2"/>
    <mergeCell ref="C3:C7"/>
    <mergeCell ref="D3:G3"/>
    <mergeCell ref="H3:H7"/>
    <mergeCell ref="I3:L3"/>
    <mergeCell ref="A3:A7"/>
    <mergeCell ref="B3:B7"/>
    <mergeCell ref="A8:B8"/>
    <mergeCell ref="M3:V3"/>
    <mergeCell ref="D4:D7"/>
    <mergeCell ref="E4:F4"/>
    <mergeCell ref="G4:G7"/>
    <mergeCell ref="I4:I7"/>
    <mergeCell ref="N4:U4"/>
    <mergeCell ref="V4:V7"/>
    <mergeCell ref="S5:S7"/>
    <mergeCell ref="T5:U6"/>
    <mergeCell ref="B25:K25"/>
    <mergeCell ref="A9:B9"/>
    <mergeCell ref="B14:G14"/>
    <mergeCell ref="M14:S14"/>
    <mergeCell ref="B15:G15"/>
    <mergeCell ref="M15:S15"/>
    <mergeCell ref="B19:G19"/>
    <mergeCell ref="M19:S19"/>
    <mergeCell ref="E5:E7"/>
    <mergeCell ref="F5:F7"/>
    <mergeCell ref="N5:N7"/>
    <mergeCell ref="O5:R5"/>
    <mergeCell ref="J4:J7"/>
    <mergeCell ref="K4:K7"/>
    <mergeCell ref="L4:L7"/>
    <mergeCell ref="M4:M7"/>
    <mergeCell ref="O6:P6"/>
    <mergeCell ref="Q6:R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3"/>
  <sheetViews>
    <sheetView view="pageBreakPreview" zoomScaleSheetLayoutView="100" zoomScalePageLayoutView="0" workbookViewId="0" topLeftCell="A1">
      <selection activeCell="N42" sqref="N42:U42"/>
    </sheetView>
  </sheetViews>
  <sheetFormatPr defaultColWidth="9.00390625" defaultRowHeight="15.75"/>
  <cols>
    <col min="1" max="1" width="4.25390625" style="180" customWidth="1"/>
    <col min="2" max="2" width="25.50390625" style="180" customWidth="1"/>
    <col min="3" max="3" width="6.625" style="180" customWidth="1"/>
    <col min="4" max="4" width="7.625" style="180" customWidth="1"/>
    <col min="5" max="5" width="8.00390625" style="201" customWidth="1"/>
    <col min="6" max="6" width="6.50390625" style="180" customWidth="1"/>
    <col min="7" max="7" width="5.75390625" style="180" customWidth="1"/>
    <col min="8" max="8" width="5.375" style="180" customWidth="1"/>
    <col min="9" max="9" width="7.75390625" style="180" customWidth="1"/>
    <col min="10" max="10" width="6.75390625" style="180" customWidth="1"/>
    <col min="11" max="11" width="6.625" style="180" customWidth="1"/>
    <col min="12" max="12" width="7.125" style="180" customWidth="1"/>
    <col min="13" max="13" width="6.375" style="180" customWidth="1"/>
    <col min="14" max="14" width="6.75390625" style="202" customWidth="1"/>
    <col min="15" max="15" width="6.125" style="202" customWidth="1"/>
    <col min="16" max="16" width="5.625" style="202" customWidth="1"/>
    <col min="17" max="17" width="7.00390625" style="203" customWidth="1"/>
    <col min="18" max="18" width="7.00390625" style="202" customWidth="1"/>
    <col min="19" max="19" width="5.75390625" style="202" customWidth="1"/>
    <col min="20" max="20" width="8.125" style="202" customWidth="1"/>
    <col min="21" max="21" width="6.25390625" style="202" customWidth="1"/>
    <col min="22" max="16384" width="9.00390625" style="180" customWidth="1"/>
  </cols>
  <sheetData>
    <row r="1" spans="1:21" ht="60" customHeight="1">
      <c r="A1" s="585" t="s">
        <v>332</v>
      </c>
      <c r="B1" s="585"/>
      <c r="C1" s="585"/>
      <c r="D1" s="585"/>
      <c r="E1" s="579" t="s">
        <v>315</v>
      </c>
      <c r="F1" s="579"/>
      <c r="G1" s="579"/>
      <c r="H1" s="579"/>
      <c r="I1" s="579"/>
      <c r="J1" s="579"/>
      <c r="K1" s="579"/>
      <c r="L1" s="579"/>
      <c r="M1" s="579"/>
      <c r="N1" s="579"/>
      <c r="O1" s="579"/>
      <c r="P1" s="589" t="str">
        <f>TT!C2</f>
        <v>Đơn vị  báo cáo: 
Cục THADS tỉnh Đồng Tháp
Đơn vị nhận báo cáo:
Tổng Cục THADS</v>
      </c>
      <c r="Q1" s="589"/>
      <c r="R1" s="589"/>
      <c r="S1" s="589"/>
      <c r="T1" s="589"/>
      <c r="U1" s="589"/>
    </row>
    <row r="2" spans="1:21" ht="17.25" customHeight="1">
      <c r="A2" s="181"/>
      <c r="B2" s="182"/>
      <c r="C2" s="182"/>
      <c r="D2" s="182"/>
      <c r="E2" s="183"/>
      <c r="F2" s="184"/>
      <c r="G2" s="184"/>
      <c r="H2" s="184"/>
      <c r="I2" s="185"/>
      <c r="J2" s="186"/>
      <c r="K2" s="187"/>
      <c r="L2" s="187"/>
      <c r="M2" s="187"/>
      <c r="N2" s="188"/>
      <c r="O2" s="188"/>
      <c r="P2" s="577" t="s">
        <v>164</v>
      </c>
      <c r="Q2" s="577"/>
      <c r="R2" s="577"/>
      <c r="S2" s="577"/>
      <c r="T2" s="577"/>
      <c r="U2" s="577"/>
    </row>
    <row r="3" spans="1:21" s="189" customFormat="1" ht="15.75" customHeight="1">
      <c r="A3" s="586" t="s">
        <v>136</v>
      </c>
      <c r="B3" s="586" t="s">
        <v>157</v>
      </c>
      <c r="C3" s="586" t="s">
        <v>163</v>
      </c>
      <c r="D3" s="580" t="s">
        <v>134</v>
      </c>
      <c r="E3" s="578" t="s">
        <v>4</v>
      </c>
      <c r="F3" s="578"/>
      <c r="G3" s="578" t="s">
        <v>36</v>
      </c>
      <c r="H3" s="594" t="s">
        <v>162</v>
      </c>
      <c r="I3" s="578" t="s">
        <v>37</v>
      </c>
      <c r="J3" s="591" t="s">
        <v>4</v>
      </c>
      <c r="K3" s="592"/>
      <c r="L3" s="592"/>
      <c r="M3" s="592"/>
      <c r="N3" s="592"/>
      <c r="O3" s="592"/>
      <c r="P3" s="592"/>
      <c r="Q3" s="592"/>
      <c r="R3" s="592"/>
      <c r="S3" s="593"/>
      <c r="T3" s="582" t="s">
        <v>103</v>
      </c>
      <c r="U3" s="580" t="s">
        <v>160</v>
      </c>
    </row>
    <row r="4" spans="1:21" s="190" customFormat="1" ht="15.75" customHeight="1">
      <c r="A4" s="587"/>
      <c r="B4" s="587"/>
      <c r="C4" s="587"/>
      <c r="D4" s="581"/>
      <c r="E4" s="578" t="s">
        <v>137</v>
      </c>
      <c r="F4" s="578" t="s">
        <v>62</v>
      </c>
      <c r="G4" s="578"/>
      <c r="H4" s="594"/>
      <c r="I4" s="578"/>
      <c r="J4" s="578" t="s">
        <v>61</v>
      </c>
      <c r="K4" s="578" t="s">
        <v>4</v>
      </c>
      <c r="L4" s="578"/>
      <c r="M4" s="578"/>
      <c r="N4" s="578"/>
      <c r="O4" s="578"/>
      <c r="P4" s="578"/>
      <c r="Q4" s="594" t="s">
        <v>139</v>
      </c>
      <c r="R4" s="578" t="s">
        <v>148</v>
      </c>
      <c r="S4" s="594" t="s">
        <v>81</v>
      </c>
      <c r="T4" s="583"/>
      <c r="U4" s="581"/>
    </row>
    <row r="5" spans="1:21" s="189" customFormat="1" ht="15.75" customHeight="1">
      <c r="A5" s="587"/>
      <c r="B5" s="587"/>
      <c r="C5" s="587"/>
      <c r="D5" s="581"/>
      <c r="E5" s="578"/>
      <c r="F5" s="578"/>
      <c r="G5" s="578"/>
      <c r="H5" s="594"/>
      <c r="I5" s="578"/>
      <c r="J5" s="578"/>
      <c r="K5" s="578" t="s">
        <v>96</v>
      </c>
      <c r="L5" s="578" t="s">
        <v>4</v>
      </c>
      <c r="M5" s="578"/>
      <c r="N5" s="578" t="s">
        <v>42</v>
      </c>
      <c r="O5" s="578" t="s">
        <v>147</v>
      </c>
      <c r="P5" s="578" t="s">
        <v>46</v>
      </c>
      <c r="Q5" s="594"/>
      <c r="R5" s="578"/>
      <c r="S5" s="594"/>
      <c r="T5" s="583"/>
      <c r="U5" s="581"/>
    </row>
    <row r="6" spans="1:21" s="189" customFormat="1" ht="15.75" customHeight="1">
      <c r="A6" s="587"/>
      <c r="B6" s="587"/>
      <c r="C6" s="587"/>
      <c r="D6" s="581"/>
      <c r="E6" s="578"/>
      <c r="F6" s="578"/>
      <c r="G6" s="578"/>
      <c r="H6" s="594"/>
      <c r="I6" s="578"/>
      <c r="J6" s="578"/>
      <c r="K6" s="578"/>
      <c r="L6" s="578"/>
      <c r="M6" s="578"/>
      <c r="N6" s="578"/>
      <c r="O6" s="578"/>
      <c r="P6" s="578"/>
      <c r="Q6" s="594"/>
      <c r="R6" s="578"/>
      <c r="S6" s="594"/>
      <c r="T6" s="583"/>
      <c r="U6" s="581"/>
    </row>
    <row r="7" spans="1:21" s="189" customFormat="1" ht="44.25" customHeight="1">
      <c r="A7" s="588"/>
      <c r="B7" s="588"/>
      <c r="C7" s="588"/>
      <c r="D7" s="590"/>
      <c r="E7" s="578"/>
      <c r="F7" s="578"/>
      <c r="G7" s="578"/>
      <c r="H7" s="594"/>
      <c r="I7" s="578"/>
      <c r="J7" s="578"/>
      <c r="K7" s="578"/>
      <c r="L7" s="191" t="s">
        <v>39</v>
      </c>
      <c r="M7" s="191" t="s">
        <v>138</v>
      </c>
      <c r="N7" s="578"/>
      <c r="O7" s="578"/>
      <c r="P7" s="578"/>
      <c r="Q7" s="594"/>
      <c r="R7" s="578"/>
      <c r="S7" s="594"/>
      <c r="T7" s="584"/>
      <c r="U7" s="581"/>
    </row>
    <row r="8" spans="1:21" ht="14.25" customHeight="1">
      <c r="A8" s="602" t="s">
        <v>3</v>
      </c>
      <c r="B8" s="603"/>
      <c r="C8" s="221" t="s">
        <v>13</v>
      </c>
      <c r="D8" s="221" t="s">
        <v>14</v>
      </c>
      <c r="E8" s="221" t="s">
        <v>19</v>
      </c>
      <c r="F8" s="221" t="s">
        <v>22</v>
      </c>
      <c r="G8" s="221" t="s">
        <v>23</v>
      </c>
      <c r="H8" s="221" t="s">
        <v>24</v>
      </c>
      <c r="I8" s="221" t="s">
        <v>25</v>
      </c>
      <c r="J8" s="221" t="s">
        <v>26</v>
      </c>
      <c r="K8" s="221" t="s">
        <v>27</v>
      </c>
      <c r="L8" s="221" t="s">
        <v>29</v>
      </c>
      <c r="M8" s="221" t="s">
        <v>30</v>
      </c>
      <c r="N8" s="221" t="s">
        <v>104</v>
      </c>
      <c r="O8" s="221" t="s">
        <v>101</v>
      </c>
      <c r="P8" s="221" t="s">
        <v>105</v>
      </c>
      <c r="Q8" s="221" t="s">
        <v>106</v>
      </c>
      <c r="R8" s="221" t="s">
        <v>107</v>
      </c>
      <c r="S8" s="221" t="s">
        <v>118</v>
      </c>
      <c r="T8" s="221" t="s">
        <v>131</v>
      </c>
      <c r="U8" s="221" t="s">
        <v>133</v>
      </c>
    </row>
    <row r="9" spans="1:21" ht="13.5" customHeight="1">
      <c r="A9" s="591" t="s">
        <v>10</v>
      </c>
      <c r="B9" s="592"/>
      <c r="C9" s="331">
        <f aca="true" t="shared" si="0" ref="C9:T9">C10+C24</f>
        <v>0</v>
      </c>
      <c r="D9" s="331">
        <f t="shared" si="0"/>
        <v>0</v>
      </c>
      <c r="E9" s="331">
        <f t="shared" si="0"/>
        <v>0</v>
      </c>
      <c r="F9" s="331">
        <f t="shared" si="0"/>
        <v>0</v>
      </c>
      <c r="G9" s="331">
        <f t="shared" si="0"/>
        <v>0</v>
      </c>
      <c r="H9" s="331">
        <f t="shared" si="0"/>
        <v>0</v>
      </c>
      <c r="I9" s="331">
        <f t="shared" si="0"/>
        <v>0</v>
      </c>
      <c r="J9" s="331">
        <f t="shared" si="0"/>
        <v>0</v>
      </c>
      <c r="K9" s="331">
        <f t="shared" si="0"/>
        <v>0</v>
      </c>
      <c r="L9" s="331">
        <f t="shared" si="0"/>
        <v>0</v>
      </c>
      <c r="M9" s="331">
        <f t="shared" si="0"/>
        <v>0</v>
      </c>
      <c r="N9" s="331">
        <f t="shared" si="0"/>
        <v>0</v>
      </c>
      <c r="O9" s="331">
        <f t="shared" si="0"/>
        <v>0</v>
      </c>
      <c r="P9" s="331">
        <f t="shared" si="0"/>
        <v>0</v>
      </c>
      <c r="Q9" s="331">
        <f t="shared" si="0"/>
        <v>0</v>
      </c>
      <c r="R9" s="331">
        <f t="shared" si="0"/>
        <v>0</v>
      </c>
      <c r="S9" s="331">
        <f t="shared" si="0"/>
        <v>0</v>
      </c>
      <c r="T9" s="331">
        <f t="shared" si="0"/>
        <v>0</v>
      </c>
      <c r="U9" s="229">
        <f>IF(J9&lt;&gt;0,K9/J9,"")</f>
      </c>
    </row>
    <row r="10" spans="1:21" ht="13.5" customHeight="1">
      <c r="A10" s="192" t="s">
        <v>0</v>
      </c>
      <c r="B10" s="193" t="s">
        <v>89</v>
      </c>
      <c r="C10" s="331">
        <f>SUM(C11:C23)</f>
        <v>0</v>
      </c>
      <c r="D10" s="331">
        <f aca="true" t="shared" si="1" ref="D10:S10">SUM(D11:D23)</f>
        <v>0</v>
      </c>
      <c r="E10" s="331">
        <f t="shared" si="1"/>
        <v>0</v>
      </c>
      <c r="F10" s="331">
        <f t="shared" si="1"/>
        <v>0</v>
      </c>
      <c r="G10" s="331">
        <f t="shared" si="1"/>
        <v>0</v>
      </c>
      <c r="H10" s="331">
        <f t="shared" si="1"/>
        <v>0</v>
      </c>
      <c r="I10" s="331">
        <f t="shared" si="1"/>
        <v>0</v>
      </c>
      <c r="J10" s="331">
        <f t="shared" si="1"/>
        <v>0</v>
      </c>
      <c r="K10" s="331">
        <f t="shared" si="1"/>
        <v>0</v>
      </c>
      <c r="L10" s="331">
        <f t="shared" si="1"/>
        <v>0</v>
      </c>
      <c r="M10" s="331">
        <f t="shared" si="1"/>
        <v>0</v>
      </c>
      <c r="N10" s="331">
        <f t="shared" si="1"/>
        <v>0</v>
      </c>
      <c r="O10" s="331">
        <f t="shared" si="1"/>
        <v>0</v>
      </c>
      <c r="P10" s="331">
        <f t="shared" si="1"/>
        <v>0</v>
      </c>
      <c r="Q10" s="331">
        <f t="shared" si="1"/>
        <v>0</v>
      </c>
      <c r="R10" s="331">
        <f t="shared" si="1"/>
        <v>0</v>
      </c>
      <c r="S10" s="331">
        <f t="shared" si="1"/>
        <v>0</v>
      </c>
      <c r="T10" s="331">
        <f>SUM(N10:S10)</f>
        <v>0</v>
      </c>
      <c r="U10" s="229">
        <f>IF(J10&lt;&gt;0,K10/J10,"")</f>
      </c>
    </row>
    <row r="11" spans="1:21" ht="13.5" customHeight="1">
      <c r="A11" s="222" t="s">
        <v>13</v>
      </c>
      <c r="B11" s="223" t="s">
        <v>31</v>
      </c>
      <c r="C11" s="224"/>
      <c r="D11" s="331">
        <f>E11+F11</f>
        <v>0</v>
      </c>
      <c r="E11" s="225"/>
      <c r="F11" s="224"/>
      <c r="G11" s="224"/>
      <c r="H11" s="224"/>
      <c r="I11" s="331">
        <f>J11+Q11+R11+S11</f>
        <v>0</v>
      </c>
      <c r="J11" s="331">
        <f>K11+N11+O11+P11</f>
        <v>0</v>
      </c>
      <c r="K11" s="331">
        <f>L11+M11</f>
        <v>0</v>
      </c>
      <c r="L11" s="224"/>
      <c r="M11" s="224"/>
      <c r="N11" s="224"/>
      <c r="O11" s="224"/>
      <c r="P11" s="224"/>
      <c r="Q11" s="224"/>
      <c r="R11" s="224"/>
      <c r="S11" s="224"/>
      <c r="T11" s="331">
        <f>SUM(N11:S11)</f>
        <v>0</v>
      </c>
      <c r="U11" s="229">
        <f aca="true" t="shared" si="2" ref="U11:U36">IF(J11&lt;&gt;0,K11/J11,"")</f>
      </c>
    </row>
    <row r="12" spans="1:21" ht="13.5" customHeight="1">
      <c r="A12" s="222" t="s">
        <v>14</v>
      </c>
      <c r="B12" s="226" t="s">
        <v>33</v>
      </c>
      <c r="C12" s="224"/>
      <c r="D12" s="331">
        <f aca="true" t="shared" si="3" ref="D12:D23">E12+F12</f>
        <v>0</v>
      </c>
      <c r="E12" s="225"/>
      <c r="F12" s="224"/>
      <c r="G12" s="224"/>
      <c r="H12" s="224"/>
      <c r="I12" s="331">
        <f aca="true" t="shared" si="4" ref="I12:I23">J12+Q12+R12+S12</f>
        <v>0</v>
      </c>
      <c r="J12" s="331">
        <f aca="true" t="shared" si="5" ref="J12:J37">K12+N12+O12+P12</f>
        <v>0</v>
      </c>
      <c r="K12" s="331">
        <f aca="true" t="shared" si="6" ref="K12:K22">L12+M12</f>
        <v>0</v>
      </c>
      <c r="L12" s="224"/>
      <c r="M12" s="224"/>
      <c r="N12" s="224"/>
      <c r="O12" s="224"/>
      <c r="P12" s="224"/>
      <c r="Q12" s="224"/>
      <c r="R12" s="224"/>
      <c r="S12" s="224"/>
      <c r="T12" s="331">
        <f aca="true" t="shared" si="7" ref="T12:T36">SUM(N12:S12)</f>
        <v>0</v>
      </c>
      <c r="U12" s="229">
        <f t="shared" si="2"/>
      </c>
    </row>
    <row r="13" spans="1:21" ht="13.5" customHeight="1">
      <c r="A13" s="222" t="s">
        <v>19</v>
      </c>
      <c r="B13" s="227" t="s">
        <v>141</v>
      </c>
      <c r="C13" s="224"/>
      <c r="D13" s="331">
        <f t="shared" si="3"/>
        <v>0</v>
      </c>
      <c r="E13" s="225"/>
      <c r="F13" s="224"/>
      <c r="G13" s="224"/>
      <c r="H13" s="224"/>
      <c r="I13" s="331">
        <f t="shared" si="4"/>
        <v>0</v>
      </c>
      <c r="J13" s="331">
        <f t="shared" si="5"/>
        <v>0</v>
      </c>
      <c r="K13" s="331">
        <f t="shared" si="6"/>
        <v>0</v>
      </c>
      <c r="L13" s="224"/>
      <c r="M13" s="224"/>
      <c r="N13" s="224"/>
      <c r="O13" s="224"/>
      <c r="P13" s="224"/>
      <c r="Q13" s="224"/>
      <c r="R13" s="224"/>
      <c r="S13" s="224"/>
      <c r="T13" s="331">
        <f t="shared" si="7"/>
        <v>0</v>
      </c>
      <c r="U13" s="229">
        <f t="shared" si="2"/>
      </c>
    </row>
    <row r="14" spans="1:21" ht="15.75">
      <c r="A14" s="222" t="s">
        <v>22</v>
      </c>
      <c r="B14" s="223" t="s">
        <v>145</v>
      </c>
      <c r="C14" s="224"/>
      <c r="D14" s="331">
        <f t="shared" si="3"/>
        <v>0</v>
      </c>
      <c r="E14" s="225"/>
      <c r="F14" s="224"/>
      <c r="G14" s="224"/>
      <c r="H14" s="224"/>
      <c r="I14" s="331">
        <f t="shared" si="4"/>
        <v>0</v>
      </c>
      <c r="J14" s="331">
        <f t="shared" si="5"/>
        <v>0</v>
      </c>
      <c r="K14" s="331">
        <f t="shared" si="6"/>
        <v>0</v>
      </c>
      <c r="L14" s="224"/>
      <c r="M14" s="224"/>
      <c r="N14" s="224"/>
      <c r="O14" s="224"/>
      <c r="P14" s="224"/>
      <c r="Q14" s="224"/>
      <c r="R14" s="224"/>
      <c r="S14" s="224"/>
      <c r="T14" s="331">
        <f t="shared" si="7"/>
        <v>0</v>
      </c>
      <c r="U14" s="229">
        <f t="shared" si="2"/>
      </c>
    </row>
    <row r="15" spans="1:21" ht="17.25" customHeight="1">
      <c r="A15" s="222" t="s">
        <v>23</v>
      </c>
      <c r="B15" s="228" t="s">
        <v>144</v>
      </c>
      <c r="C15" s="224"/>
      <c r="D15" s="331">
        <f t="shared" si="3"/>
        <v>0</v>
      </c>
      <c r="E15" s="225"/>
      <c r="F15" s="224"/>
      <c r="G15" s="224"/>
      <c r="H15" s="224"/>
      <c r="I15" s="331">
        <f t="shared" si="4"/>
        <v>0</v>
      </c>
      <c r="J15" s="331">
        <f t="shared" si="5"/>
        <v>0</v>
      </c>
      <c r="K15" s="331">
        <f t="shared" si="6"/>
        <v>0</v>
      </c>
      <c r="L15" s="224"/>
      <c r="M15" s="224"/>
      <c r="N15" s="224"/>
      <c r="O15" s="224"/>
      <c r="P15" s="224"/>
      <c r="Q15" s="224"/>
      <c r="R15" s="224"/>
      <c r="S15" s="224"/>
      <c r="T15" s="331">
        <f t="shared" si="7"/>
        <v>0</v>
      </c>
      <c r="U15" s="229">
        <f t="shared" si="2"/>
      </c>
    </row>
    <row r="16" spans="1:21" ht="13.5" customHeight="1">
      <c r="A16" s="222" t="s">
        <v>24</v>
      </c>
      <c r="B16" s="223" t="s">
        <v>128</v>
      </c>
      <c r="C16" s="224"/>
      <c r="D16" s="331">
        <f t="shared" si="3"/>
        <v>0</v>
      </c>
      <c r="E16" s="225"/>
      <c r="F16" s="224"/>
      <c r="G16" s="224"/>
      <c r="H16" s="224"/>
      <c r="I16" s="331">
        <f t="shared" si="4"/>
        <v>0</v>
      </c>
      <c r="J16" s="331">
        <f t="shared" si="5"/>
        <v>0</v>
      </c>
      <c r="K16" s="331">
        <f t="shared" si="6"/>
        <v>0</v>
      </c>
      <c r="L16" s="224"/>
      <c r="M16" s="224"/>
      <c r="N16" s="224"/>
      <c r="O16" s="224"/>
      <c r="P16" s="224"/>
      <c r="Q16" s="224"/>
      <c r="R16" s="224"/>
      <c r="S16" s="224"/>
      <c r="T16" s="331">
        <f t="shared" si="7"/>
        <v>0</v>
      </c>
      <c r="U16" s="229">
        <f t="shared" si="2"/>
      </c>
    </row>
    <row r="17" spans="1:21" ht="13.5" customHeight="1">
      <c r="A17" s="222" t="s">
        <v>25</v>
      </c>
      <c r="B17" s="223" t="s">
        <v>129</v>
      </c>
      <c r="C17" s="224"/>
      <c r="D17" s="331">
        <f t="shared" si="3"/>
        <v>0</v>
      </c>
      <c r="E17" s="225"/>
      <c r="F17" s="224"/>
      <c r="G17" s="224"/>
      <c r="H17" s="224"/>
      <c r="I17" s="331">
        <f t="shared" si="4"/>
        <v>0</v>
      </c>
      <c r="J17" s="331">
        <f t="shared" si="5"/>
        <v>0</v>
      </c>
      <c r="K17" s="331">
        <f t="shared" si="6"/>
        <v>0</v>
      </c>
      <c r="L17" s="224"/>
      <c r="M17" s="224"/>
      <c r="N17" s="224"/>
      <c r="O17" s="224"/>
      <c r="P17" s="224"/>
      <c r="Q17" s="224"/>
      <c r="R17" s="224"/>
      <c r="S17" s="224"/>
      <c r="T17" s="331">
        <f t="shared" si="7"/>
        <v>0</v>
      </c>
      <c r="U17" s="229">
        <f t="shared" si="2"/>
      </c>
    </row>
    <row r="18" spans="1:21" ht="13.5" customHeight="1">
      <c r="A18" s="222" t="s">
        <v>26</v>
      </c>
      <c r="B18" s="223" t="s">
        <v>32</v>
      </c>
      <c r="C18" s="224"/>
      <c r="D18" s="331">
        <f t="shared" si="3"/>
        <v>0</v>
      </c>
      <c r="E18" s="225"/>
      <c r="F18" s="224"/>
      <c r="G18" s="224"/>
      <c r="H18" s="224"/>
      <c r="I18" s="331">
        <f t="shared" si="4"/>
        <v>0</v>
      </c>
      <c r="J18" s="331">
        <f t="shared" si="5"/>
        <v>0</v>
      </c>
      <c r="K18" s="331">
        <f t="shared" si="6"/>
        <v>0</v>
      </c>
      <c r="L18" s="224"/>
      <c r="M18" s="224"/>
      <c r="N18" s="224"/>
      <c r="O18" s="224"/>
      <c r="P18" s="224"/>
      <c r="Q18" s="224"/>
      <c r="R18" s="224"/>
      <c r="S18" s="224"/>
      <c r="T18" s="331">
        <f t="shared" si="7"/>
        <v>0</v>
      </c>
      <c r="U18" s="229">
        <f t="shared" si="2"/>
      </c>
    </row>
    <row r="19" spans="1:21" ht="13.5" customHeight="1">
      <c r="A19" s="222" t="s">
        <v>27</v>
      </c>
      <c r="B19" s="223" t="s">
        <v>34</v>
      </c>
      <c r="C19" s="224"/>
      <c r="D19" s="331">
        <f t="shared" si="3"/>
        <v>0</v>
      </c>
      <c r="E19" s="225"/>
      <c r="F19" s="224"/>
      <c r="G19" s="224"/>
      <c r="H19" s="224"/>
      <c r="I19" s="331">
        <f t="shared" si="4"/>
        <v>0</v>
      </c>
      <c r="J19" s="331">
        <f t="shared" si="5"/>
        <v>0</v>
      </c>
      <c r="K19" s="331">
        <f t="shared" si="6"/>
        <v>0</v>
      </c>
      <c r="L19" s="224"/>
      <c r="M19" s="224"/>
      <c r="N19" s="224"/>
      <c r="O19" s="224"/>
      <c r="P19" s="224"/>
      <c r="Q19" s="224"/>
      <c r="R19" s="224"/>
      <c r="S19" s="224"/>
      <c r="T19" s="331">
        <f t="shared" si="7"/>
        <v>0</v>
      </c>
      <c r="U19" s="229">
        <f t="shared" si="2"/>
      </c>
    </row>
    <row r="20" spans="1:21" ht="13.5" customHeight="1">
      <c r="A20" s="222" t="s">
        <v>29</v>
      </c>
      <c r="B20" s="223" t="s">
        <v>35</v>
      </c>
      <c r="C20" s="224"/>
      <c r="D20" s="331">
        <f t="shared" si="3"/>
        <v>0</v>
      </c>
      <c r="E20" s="225"/>
      <c r="F20" s="224"/>
      <c r="G20" s="224"/>
      <c r="H20" s="224"/>
      <c r="I20" s="331">
        <f t="shared" si="4"/>
        <v>0</v>
      </c>
      <c r="J20" s="331">
        <f t="shared" si="5"/>
        <v>0</v>
      </c>
      <c r="K20" s="331">
        <f t="shared" si="6"/>
        <v>0</v>
      </c>
      <c r="L20" s="224"/>
      <c r="M20" s="224"/>
      <c r="N20" s="224"/>
      <c r="O20" s="224"/>
      <c r="P20" s="224"/>
      <c r="Q20" s="224"/>
      <c r="R20" s="224"/>
      <c r="S20" s="224"/>
      <c r="T20" s="331">
        <f t="shared" si="7"/>
        <v>0</v>
      </c>
      <c r="U20" s="229">
        <f t="shared" si="2"/>
      </c>
    </row>
    <row r="21" spans="1:21" ht="13.5" customHeight="1">
      <c r="A21" s="222" t="s">
        <v>30</v>
      </c>
      <c r="B21" s="223" t="s">
        <v>143</v>
      </c>
      <c r="C21" s="224"/>
      <c r="D21" s="331">
        <f t="shared" si="3"/>
        <v>0</v>
      </c>
      <c r="E21" s="225"/>
      <c r="F21" s="224"/>
      <c r="G21" s="224"/>
      <c r="H21" s="224"/>
      <c r="I21" s="331">
        <f t="shared" si="4"/>
        <v>0</v>
      </c>
      <c r="J21" s="331">
        <f t="shared" si="5"/>
        <v>0</v>
      </c>
      <c r="K21" s="331">
        <f t="shared" si="6"/>
        <v>0</v>
      </c>
      <c r="L21" s="224"/>
      <c r="M21" s="224"/>
      <c r="N21" s="224"/>
      <c r="O21" s="224"/>
      <c r="P21" s="224"/>
      <c r="Q21" s="224"/>
      <c r="R21" s="224"/>
      <c r="S21" s="224"/>
      <c r="T21" s="331">
        <f t="shared" si="7"/>
        <v>0</v>
      </c>
      <c r="U21" s="229">
        <f t="shared" si="2"/>
      </c>
    </row>
    <row r="22" spans="1:21" ht="13.5" customHeight="1">
      <c r="A22" s="222" t="s">
        <v>104</v>
      </c>
      <c r="B22" s="223" t="s">
        <v>142</v>
      </c>
      <c r="C22" s="224"/>
      <c r="D22" s="331">
        <f t="shared" si="3"/>
        <v>0</v>
      </c>
      <c r="E22" s="225"/>
      <c r="F22" s="224"/>
      <c r="G22" s="224"/>
      <c r="H22" s="224"/>
      <c r="I22" s="331">
        <f t="shared" si="4"/>
        <v>0</v>
      </c>
      <c r="J22" s="331">
        <f t="shared" si="5"/>
        <v>0</v>
      </c>
      <c r="K22" s="331">
        <f t="shared" si="6"/>
        <v>0</v>
      </c>
      <c r="L22" s="224"/>
      <c r="M22" s="224"/>
      <c r="N22" s="224"/>
      <c r="O22" s="224"/>
      <c r="P22" s="224"/>
      <c r="Q22" s="224"/>
      <c r="R22" s="224"/>
      <c r="S22" s="224"/>
      <c r="T22" s="331">
        <f t="shared" si="7"/>
        <v>0</v>
      </c>
      <c r="U22" s="229">
        <f t="shared" si="2"/>
      </c>
    </row>
    <row r="23" spans="1:21" ht="13.5" customHeight="1">
      <c r="A23" s="222" t="s">
        <v>101</v>
      </c>
      <c r="B23" s="223" t="s">
        <v>102</v>
      </c>
      <c r="C23" s="224"/>
      <c r="D23" s="331">
        <f t="shared" si="3"/>
        <v>0</v>
      </c>
      <c r="E23" s="225"/>
      <c r="F23" s="224"/>
      <c r="G23" s="224"/>
      <c r="H23" s="224"/>
      <c r="I23" s="331">
        <f t="shared" si="4"/>
        <v>0</v>
      </c>
      <c r="J23" s="331">
        <f t="shared" si="5"/>
        <v>0</v>
      </c>
      <c r="K23" s="331">
        <f>L23+M23</f>
        <v>0</v>
      </c>
      <c r="L23" s="224"/>
      <c r="M23" s="224"/>
      <c r="N23" s="224"/>
      <c r="O23" s="224"/>
      <c r="P23" s="224"/>
      <c r="Q23" s="224"/>
      <c r="R23" s="224"/>
      <c r="S23" s="224"/>
      <c r="T23" s="331">
        <f t="shared" si="7"/>
        <v>0</v>
      </c>
      <c r="U23" s="229">
        <f t="shared" si="2"/>
      </c>
    </row>
    <row r="24" spans="1:21" ht="14.25" customHeight="1">
      <c r="A24" s="192" t="s">
        <v>1</v>
      </c>
      <c r="B24" s="193" t="s">
        <v>90</v>
      </c>
      <c r="C24" s="331">
        <f>SUM(C25:C37)</f>
        <v>0</v>
      </c>
      <c r="D24" s="331">
        <f aca="true" t="shared" si="8" ref="D24:T24">SUM(D25:D37)</f>
        <v>0</v>
      </c>
      <c r="E24" s="331">
        <f t="shared" si="8"/>
        <v>0</v>
      </c>
      <c r="F24" s="331">
        <f t="shared" si="8"/>
        <v>0</v>
      </c>
      <c r="G24" s="331">
        <f t="shared" si="8"/>
        <v>0</v>
      </c>
      <c r="H24" s="331">
        <f t="shared" si="8"/>
        <v>0</v>
      </c>
      <c r="I24" s="331">
        <f t="shared" si="8"/>
        <v>0</v>
      </c>
      <c r="J24" s="331">
        <f t="shared" si="8"/>
        <v>0</v>
      </c>
      <c r="K24" s="331">
        <f t="shared" si="8"/>
        <v>0</v>
      </c>
      <c r="L24" s="331">
        <f t="shared" si="8"/>
        <v>0</v>
      </c>
      <c r="M24" s="331">
        <f t="shared" si="8"/>
        <v>0</v>
      </c>
      <c r="N24" s="331">
        <f t="shared" si="8"/>
        <v>0</v>
      </c>
      <c r="O24" s="331">
        <f t="shared" si="8"/>
        <v>0</v>
      </c>
      <c r="P24" s="331">
        <f t="shared" si="8"/>
        <v>0</v>
      </c>
      <c r="Q24" s="331">
        <f t="shared" si="8"/>
        <v>0</v>
      </c>
      <c r="R24" s="331">
        <f t="shared" si="8"/>
        <v>0</v>
      </c>
      <c r="S24" s="331">
        <f t="shared" si="8"/>
        <v>0</v>
      </c>
      <c r="T24" s="331">
        <f t="shared" si="8"/>
        <v>0</v>
      </c>
      <c r="U24" s="229">
        <f t="shared" si="2"/>
      </c>
    </row>
    <row r="25" spans="1:21" ht="14.25" customHeight="1">
      <c r="A25" s="222" t="s">
        <v>13</v>
      </c>
      <c r="B25" s="223" t="s">
        <v>31</v>
      </c>
      <c r="C25" s="224"/>
      <c r="D25" s="331">
        <f>E25+F25</f>
        <v>0</v>
      </c>
      <c r="E25" s="225"/>
      <c r="F25" s="224"/>
      <c r="G25" s="224"/>
      <c r="H25" s="224"/>
      <c r="I25" s="331">
        <f>J25+Q25+R25+S25</f>
        <v>0</v>
      </c>
      <c r="J25" s="331">
        <f t="shared" si="5"/>
        <v>0</v>
      </c>
      <c r="K25" s="331">
        <f>L25+M25</f>
        <v>0</v>
      </c>
      <c r="L25" s="224"/>
      <c r="M25" s="224"/>
      <c r="N25" s="224"/>
      <c r="O25" s="224"/>
      <c r="P25" s="224"/>
      <c r="Q25" s="224"/>
      <c r="R25" s="224"/>
      <c r="S25" s="224"/>
      <c r="T25" s="331">
        <f t="shared" si="7"/>
        <v>0</v>
      </c>
      <c r="U25" s="229">
        <f t="shared" si="2"/>
      </c>
    </row>
    <row r="26" spans="1:21" ht="14.25" customHeight="1">
      <c r="A26" s="222" t="s">
        <v>14</v>
      </c>
      <c r="B26" s="226" t="s">
        <v>33</v>
      </c>
      <c r="C26" s="224"/>
      <c r="D26" s="331">
        <f aca="true" t="shared" si="9" ref="D26:D37">E26+F26</f>
        <v>0</v>
      </c>
      <c r="E26" s="225"/>
      <c r="F26" s="224"/>
      <c r="G26" s="224"/>
      <c r="H26" s="224"/>
      <c r="I26" s="331">
        <f aca="true" t="shared" si="10" ref="I26:I37">J26+Q26+R26+S26</f>
        <v>0</v>
      </c>
      <c r="J26" s="331">
        <f t="shared" si="5"/>
        <v>0</v>
      </c>
      <c r="K26" s="331">
        <f aca="true" t="shared" si="11" ref="K26:K37">L26+M26</f>
        <v>0</v>
      </c>
      <c r="L26" s="224"/>
      <c r="M26" s="224"/>
      <c r="N26" s="224"/>
      <c r="O26" s="224"/>
      <c r="P26" s="224"/>
      <c r="Q26" s="224"/>
      <c r="R26" s="224"/>
      <c r="S26" s="224"/>
      <c r="T26" s="331">
        <f t="shared" si="7"/>
        <v>0</v>
      </c>
      <c r="U26" s="229">
        <f t="shared" si="2"/>
      </c>
    </row>
    <row r="27" spans="1:21" ht="14.25" customHeight="1">
      <c r="A27" s="222" t="s">
        <v>19</v>
      </c>
      <c r="B27" s="227" t="s">
        <v>141</v>
      </c>
      <c r="C27" s="224"/>
      <c r="D27" s="331">
        <f t="shared" si="9"/>
        <v>0</v>
      </c>
      <c r="E27" s="225"/>
      <c r="F27" s="224"/>
      <c r="G27" s="224"/>
      <c r="H27" s="224"/>
      <c r="I27" s="331">
        <f t="shared" si="10"/>
        <v>0</v>
      </c>
      <c r="J27" s="331">
        <f t="shared" si="5"/>
        <v>0</v>
      </c>
      <c r="K27" s="331">
        <f t="shared" si="11"/>
        <v>0</v>
      </c>
      <c r="L27" s="224"/>
      <c r="M27" s="224"/>
      <c r="N27" s="224"/>
      <c r="O27" s="224"/>
      <c r="P27" s="224"/>
      <c r="Q27" s="224"/>
      <c r="R27" s="224"/>
      <c r="S27" s="224"/>
      <c r="T27" s="331">
        <f t="shared" si="7"/>
        <v>0</v>
      </c>
      <c r="U27" s="229">
        <f t="shared" si="2"/>
      </c>
    </row>
    <row r="28" spans="1:21" ht="14.25" customHeight="1">
      <c r="A28" s="222" t="s">
        <v>22</v>
      </c>
      <c r="B28" s="223" t="s">
        <v>145</v>
      </c>
      <c r="C28" s="224"/>
      <c r="D28" s="331">
        <f t="shared" si="9"/>
        <v>0</v>
      </c>
      <c r="E28" s="225"/>
      <c r="F28" s="224"/>
      <c r="G28" s="224"/>
      <c r="H28" s="224"/>
      <c r="I28" s="331">
        <f t="shared" si="10"/>
        <v>0</v>
      </c>
      <c r="J28" s="331">
        <f t="shared" si="5"/>
        <v>0</v>
      </c>
      <c r="K28" s="331">
        <f t="shared" si="11"/>
        <v>0</v>
      </c>
      <c r="L28" s="224"/>
      <c r="M28" s="224"/>
      <c r="N28" s="224"/>
      <c r="O28" s="224"/>
      <c r="P28" s="224"/>
      <c r="Q28" s="224"/>
      <c r="R28" s="224"/>
      <c r="S28" s="224"/>
      <c r="T28" s="331">
        <f t="shared" si="7"/>
        <v>0</v>
      </c>
      <c r="U28" s="229">
        <f t="shared" si="2"/>
      </c>
    </row>
    <row r="29" spans="1:21" ht="16.5" customHeight="1">
      <c r="A29" s="222" t="s">
        <v>23</v>
      </c>
      <c r="B29" s="228" t="s">
        <v>144</v>
      </c>
      <c r="C29" s="224"/>
      <c r="D29" s="331">
        <f t="shared" si="9"/>
        <v>0</v>
      </c>
      <c r="E29" s="225"/>
      <c r="F29" s="224"/>
      <c r="G29" s="224"/>
      <c r="H29" s="224"/>
      <c r="I29" s="331">
        <f t="shared" si="10"/>
        <v>0</v>
      </c>
      <c r="J29" s="331">
        <f t="shared" si="5"/>
        <v>0</v>
      </c>
      <c r="K29" s="331">
        <f t="shared" si="11"/>
        <v>0</v>
      </c>
      <c r="L29" s="224"/>
      <c r="M29" s="224"/>
      <c r="N29" s="224"/>
      <c r="O29" s="224"/>
      <c r="P29" s="224"/>
      <c r="Q29" s="224"/>
      <c r="R29" s="224"/>
      <c r="S29" s="224"/>
      <c r="T29" s="331">
        <f t="shared" si="7"/>
        <v>0</v>
      </c>
      <c r="U29" s="229">
        <f t="shared" si="2"/>
      </c>
    </row>
    <row r="30" spans="1:21" ht="14.25" customHeight="1">
      <c r="A30" s="222" t="s">
        <v>24</v>
      </c>
      <c r="B30" s="223" t="s">
        <v>128</v>
      </c>
      <c r="C30" s="224"/>
      <c r="D30" s="331">
        <f t="shared" si="9"/>
        <v>0</v>
      </c>
      <c r="E30" s="225"/>
      <c r="F30" s="224"/>
      <c r="G30" s="224"/>
      <c r="H30" s="224"/>
      <c r="I30" s="331">
        <f t="shared" si="10"/>
        <v>0</v>
      </c>
      <c r="J30" s="331">
        <f t="shared" si="5"/>
        <v>0</v>
      </c>
      <c r="K30" s="331">
        <f t="shared" si="11"/>
        <v>0</v>
      </c>
      <c r="L30" s="224"/>
      <c r="M30" s="224"/>
      <c r="N30" s="224"/>
      <c r="O30" s="224"/>
      <c r="P30" s="224"/>
      <c r="Q30" s="224"/>
      <c r="R30" s="224"/>
      <c r="S30" s="224"/>
      <c r="T30" s="331">
        <f t="shared" si="7"/>
        <v>0</v>
      </c>
      <c r="U30" s="229">
        <f t="shared" si="2"/>
      </c>
    </row>
    <row r="31" spans="1:21" ht="14.25" customHeight="1">
      <c r="A31" s="222" t="s">
        <v>25</v>
      </c>
      <c r="B31" s="223" t="s">
        <v>129</v>
      </c>
      <c r="C31" s="224"/>
      <c r="D31" s="331">
        <f t="shared" si="9"/>
        <v>0</v>
      </c>
      <c r="E31" s="225"/>
      <c r="F31" s="224"/>
      <c r="G31" s="224"/>
      <c r="H31" s="224"/>
      <c r="I31" s="331">
        <f t="shared" si="10"/>
        <v>0</v>
      </c>
      <c r="J31" s="331">
        <f t="shared" si="5"/>
        <v>0</v>
      </c>
      <c r="K31" s="331">
        <f t="shared" si="11"/>
        <v>0</v>
      </c>
      <c r="L31" s="224"/>
      <c r="M31" s="224"/>
      <c r="N31" s="224"/>
      <c r="O31" s="224"/>
      <c r="P31" s="224"/>
      <c r="Q31" s="224"/>
      <c r="R31" s="224"/>
      <c r="S31" s="224"/>
      <c r="T31" s="331">
        <f t="shared" si="7"/>
        <v>0</v>
      </c>
      <c r="U31" s="229">
        <f t="shared" si="2"/>
      </c>
    </row>
    <row r="32" spans="1:21" ht="12.75" customHeight="1">
      <c r="A32" s="222" t="s">
        <v>26</v>
      </c>
      <c r="B32" s="223" t="s">
        <v>32</v>
      </c>
      <c r="C32" s="224"/>
      <c r="D32" s="331">
        <f t="shared" si="9"/>
        <v>0</v>
      </c>
      <c r="E32" s="225"/>
      <c r="F32" s="224"/>
      <c r="G32" s="224"/>
      <c r="H32" s="224"/>
      <c r="I32" s="331">
        <f t="shared" si="10"/>
        <v>0</v>
      </c>
      <c r="J32" s="331">
        <f t="shared" si="5"/>
        <v>0</v>
      </c>
      <c r="K32" s="331">
        <f t="shared" si="11"/>
        <v>0</v>
      </c>
      <c r="L32" s="224"/>
      <c r="M32" s="224"/>
      <c r="N32" s="224"/>
      <c r="O32" s="224"/>
      <c r="P32" s="224"/>
      <c r="Q32" s="224"/>
      <c r="R32" s="224"/>
      <c r="S32" s="224"/>
      <c r="T32" s="331">
        <f t="shared" si="7"/>
        <v>0</v>
      </c>
      <c r="U32" s="229">
        <f t="shared" si="2"/>
      </c>
    </row>
    <row r="33" spans="1:21" ht="12.75" customHeight="1">
      <c r="A33" s="222" t="s">
        <v>27</v>
      </c>
      <c r="B33" s="223" t="s">
        <v>34</v>
      </c>
      <c r="C33" s="224"/>
      <c r="D33" s="331">
        <f t="shared" si="9"/>
        <v>0</v>
      </c>
      <c r="E33" s="225"/>
      <c r="F33" s="224"/>
      <c r="G33" s="224"/>
      <c r="H33" s="224"/>
      <c r="I33" s="331">
        <f t="shared" si="10"/>
        <v>0</v>
      </c>
      <c r="J33" s="331">
        <f t="shared" si="5"/>
        <v>0</v>
      </c>
      <c r="K33" s="331">
        <f t="shared" si="11"/>
        <v>0</v>
      </c>
      <c r="L33" s="224"/>
      <c r="M33" s="224"/>
      <c r="N33" s="224"/>
      <c r="O33" s="224"/>
      <c r="P33" s="224"/>
      <c r="Q33" s="224"/>
      <c r="R33" s="224"/>
      <c r="S33" s="224"/>
      <c r="T33" s="331">
        <f t="shared" si="7"/>
        <v>0</v>
      </c>
      <c r="U33" s="229">
        <f t="shared" si="2"/>
      </c>
    </row>
    <row r="34" spans="1:21" ht="12.75" customHeight="1">
      <c r="A34" s="222" t="s">
        <v>29</v>
      </c>
      <c r="B34" s="223" t="s">
        <v>35</v>
      </c>
      <c r="C34" s="224"/>
      <c r="D34" s="331">
        <f t="shared" si="9"/>
        <v>0</v>
      </c>
      <c r="E34" s="225"/>
      <c r="F34" s="224"/>
      <c r="G34" s="224"/>
      <c r="H34" s="224"/>
      <c r="I34" s="331">
        <f t="shared" si="10"/>
        <v>0</v>
      </c>
      <c r="J34" s="331">
        <f t="shared" si="5"/>
        <v>0</v>
      </c>
      <c r="K34" s="331">
        <f t="shared" si="11"/>
        <v>0</v>
      </c>
      <c r="L34" s="224"/>
      <c r="M34" s="224"/>
      <c r="N34" s="224"/>
      <c r="O34" s="224"/>
      <c r="P34" s="224"/>
      <c r="Q34" s="224"/>
      <c r="R34" s="224"/>
      <c r="S34" s="224"/>
      <c r="T34" s="331">
        <f t="shared" si="7"/>
        <v>0</v>
      </c>
      <c r="U34" s="229">
        <f t="shared" si="2"/>
      </c>
    </row>
    <row r="35" spans="1:21" ht="12.75" customHeight="1">
      <c r="A35" s="222" t="s">
        <v>30</v>
      </c>
      <c r="B35" s="223" t="s">
        <v>143</v>
      </c>
      <c r="C35" s="224"/>
      <c r="D35" s="331">
        <f t="shared" si="9"/>
        <v>0</v>
      </c>
      <c r="E35" s="225"/>
      <c r="F35" s="224"/>
      <c r="G35" s="224"/>
      <c r="H35" s="224"/>
      <c r="I35" s="331">
        <f t="shared" si="10"/>
        <v>0</v>
      </c>
      <c r="J35" s="331">
        <f t="shared" si="5"/>
        <v>0</v>
      </c>
      <c r="K35" s="331">
        <f t="shared" si="11"/>
        <v>0</v>
      </c>
      <c r="L35" s="224"/>
      <c r="M35" s="224"/>
      <c r="N35" s="224"/>
      <c r="O35" s="224"/>
      <c r="P35" s="224"/>
      <c r="Q35" s="224"/>
      <c r="R35" s="224"/>
      <c r="S35" s="224"/>
      <c r="T35" s="331">
        <f t="shared" si="7"/>
        <v>0</v>
      </c>
      <c r="U35" s="229">
        <f t="shared" si="2"/>
      </c>
    </row>
    <row r="36" spans="1:21" ht="12.75" customHeight="1">
      <c r="A36" s="222" t="s">
        <v>104</v>
      </c>
      <c r="B36" s="223" t="s">
        <v>142</v>
      </c>
      <c r="C36" s="224"/>
      <c r="D36" s="331">
        <f t="shared" si="9"/>
        <v>0</v>
      </c>
      <c r="E36" s="225"/>
      <c r="F36" s="224"/>
      <c r="G36" s="224"/>
      <c r="H36" s="224"/>
      <c r="I36" s="331">
        <f t="shared" si="10"/>
        <v>0</v>
      </c>
      <c r="J36" s="331">
        <f t="shared" si="5"/>
        <v>0</v>
      </c>
      <c r="K36" s="331">
        <f t="shared" si="11"/>
        <v>0</v>
      </c>
      <c r="L36" s="224"/>
      <c r="M36" s="224"/>
      <c r="N36" s="224"/>
      <c r="O36" s="224"/>
      <c r="P36" s="224"/>
      <c r="Q36" s="224"/>
      <c r="R36" s="224"/>
      <c r="S36" s="224"/>
      <c r="T36" s="331">
        <f t="shared" si="7"/>
        <v>0</v>
      </c>
      <c r="U36" s="229">
        <f t="shared" si="2"/>
      </c>
    </row>
    <row r="37" spans="1:21" ht="12.75" customHeight="1">
      <c r="A37" s="222" t="s">
        <v>101</v>
      </c>
      <c r="B37" s="223" t="s">
        <v>102</v>
      </c>
      <c r="C37" s="224"/>
      <c r="D37" s="331">
        <f t="shared" si="9"/>
        <v>0</v>
      </c>
      <c r="E37" s="225"/>
      <c r="F37" s="224"/>
      <c r="G37" s="224"/>
      <c r="H37" s="224"/>
      <c r="I37" s="331">
        <f t="shared" si="10"/>
        <v>0</v>
      </c>
      <c r="J37" s="331">
        <f t="shared" si="5"/>
        <v>0</v>
      </c>
      <c r="K37" s="331">
        <f t="shared" si="11"/>
        <v>0</v>
      </c>
      <c r="L37" s="224"/>
      <c r="M37" s="224"/>
      <c r="N37" s="224"/>
      <c r="O37" s="224"/>
      <c r="P37" s="224"/>
      <c r="Q37" s="224"/>
      <c r="R37" s="224"/>
      <c r="S37" s="224"/>
      <c r="T37" s="331">
        <f>SUM(N37:S37)</f>
        <v>0</v>
      </c>
      <c r="U37" s="229">
        <f>IF(J37&lt;&gt;0,K37/J37,"")</f>
      </c>
    </row>
    <row r="38" spans="1:21" s="195" customFormat="1" ht="15.75" customHeight="1">
      <c r="A38" s="604" t="str">
        <f>TT!C7</f>
        <v>Đồng Tháp, ngày 02 tháng 5 năm 2020</v>
      </c>
      <c r="B38" s="605"/>
      <c r="C38" s="605"/>
      <c r="D38" s="605"/>
      <c r="E38" s="605"/>
      <c r="F38" s="207"/>
      <c r="G38" s="207"/>
      <c r="H38" s="207"/>
      <c r="I38" s="194"/>
      <c r="J38" s="194"/>
      <c r="K38" s="194"/>
      <c r="L38" s="194"/>
      <c r="M38" s="194"/>
      <c r="N38" s="599" t="str">
        <f>TT!C4</f>
        <v>Đồng Tháp, ngày 02 tháng 5 năm 2020</v>
      </c>
      <c r="O38" s="600"/>
      <c r="P38" s="600"/>
      <c r="Q38" s="600"/>
      <c r="R38" s="600"/>
      <c r="S38" s="600"/>
      <c r="T38" s="600"/>
      <c r="U38" s="600"/>
    </row>
    <row r="39" spans="1:21" ht="16.5" customHeight="1">
      <c r="A39" s="597" t="s">
        <v>294</v>
      </c>
      <c r="B39" s="598"/>
      <c r="C39" s="598"/>
      <c r="D39" s="598"/>
      <c r="E39" s="598"/>
      <c r="F39" s="208"/>
      <c r="G39" s="208"/>
      <c r="H39" s="208"/>
      <c r="I39" s="188"/>
      <c r="J39" s="188"/>
      <c r="K39" s="188"/>
      <c r="L39" s="188"/>
      <c r="M39" s="188"/>
      <c r="N39" s="601" t="str">
        <f>TT!C5</f>
        <v>KT. CỤC TRƯỞNG
PHÓ CỤC TRƯỞNG</v>
      </c>
      <c r="O39" s="601"/>
      <c r="P39" s="601"/>
      <c r="Q39" s="601"/>
      <c r="R39" s="601"/>
      <c r="S39" s="601"/>
      <c r="T39" s="601"/>
      <c r="U39" s="601"/>
    </row>
    <row r="40" spans="1:21" ht="18" customHeight="1">
      <c r="A40" s="374"/>
      <c r="B40" s="375"/>
      <c r="C40" s="375"/>
      <c r="D40" s="375"/>
      <c r="E40" s="375"/>
      <c r="F40" s="208"/>
      <c r="G40" s="208"/>
      <c r="H40" s="208"/>
      <c r="I40" s="188"/>
      <c r="J40" s="188"/>
      <c r="K40" s="188"/>
      <c r="L40" s="188"/>
      <c r="M40" s="188"/>
      <c r="N40" s="376"/>
      <c r="O40" s="376"/>
      <c r="P40" s="376"/>
      <c r="Q40" s="376"/>
      <c r="R40" s="376"/>
      <c r="S40" s="376"/>
      <c r="T40" s="376"/>
      <c r="U40" s="376"/>
    </row>
    <row r="41" spans="1:21" ht="24.75" customHeight="1">
      <c r="A41" s="209"/>
      <c r="B41" s="209"/>
      <c r="C41" s="209"/>
      <c r="D41" s="209"/>
      <c r="E41" s="209"/>
      <c r="F41" s="181"/>
      <c r="G41" s="181"/>
      <c r="H41" s="181"/>
      <c r="I41" s="188"/>
      <c r="J41" s="188"/>
      <c r="K41" s="188"/>
      <c r="L41" s="188"/>
      <c r="M41" s="188"/>
      <c r="N41" s="188"/>
      <c r="O41" s="188"/>
      <c r="P41" s="181"/>
      <c r="Q41" s="196"/>
      <c r="R41" s="181"/>
      <c r="S41" s="188"/>
      <c r="T41" s="184"/>
      <c r="U41" s="184"/>
    </row>
    <row r="42" spans="1:21" ht="15.75" customHeight="1">
      <c r="A42" s="596" t="str">
        <f>TT!C6</f>
        <v>Nguyễn Chí Hòa</v>
      </c>
      <c r="B42" s="596"/>
      <c r="C42" s="596"/>
      <c r="D42" s="596"/>
      <c r="E42" s="596"/>
      <c r="F42" s="197" t="s">
        <v>2</v>
      </c>
      <c r="G42" s="197"/>
      <c r="H42" s="197"/>
      <c r="I42" s="197"/>
      <c r="J42" s="197"/>
      <c r="K42" s="197"/>
      <c r="L42" s="197"/>
      <c r="M42" s="197"/>
      <c r="N42" s="595" t="str">
        <f>TT!C3</f>
        <v>Vũ Quang Hiện</v>
      </c>
      <c r="O42" s="595"/>
      <c r="P42" s="595"/>
      <c r="Q42" s="595"/>
      <c r="R42" s="595"/>
      <c r="S42" s="595"/>
      <c r="T42" s="595"/>
      <c r="U42" s="595"/>
    </row>
    <row r="43" spans="1:21" ht="15.75">
      <c r="A43" s="197"/>
      <c r="B43" s="197"/>
      <c r="C43" s="197"/>
      <c r="D43" s="197"/>
      <c r="E43" s="198"/>
      <c r="F43" s="197"/>
      <c r="G43" s="197"/>
      <c r="H43" s="197"/>
      <c r="I43" s="197"/>
      <c r="J43" s="197"/>
      <c r="K43" s="197"/>
      <c r="L43" s="197"/>
      <c r="M43" s="197"/>
      <c r="N43" s="199"/>
      <c r="O43" s="199"/>
      <c r="P43" s="199"/>
      <c r="Q43" s="200"/>
      <c r="R43" s="199"/>
      <c r="S43" s="199"/>
      <c r="T43" s="199"/>
      <c r="U43" s="199"/>
    </row>
  </sheetData>
  <sheetProtection formatCells="0" formatColumns="0" formatRows="0" insertRows="0"/>
  <mergeCells count="35">
    <mergeCell ref="Q4:Q7"/>
    <mergeCell ref="N42:U42"/>
    <mergeCell ref="A42:E42"/>
    <mergeCell ref="A39:E39"/>
    <mergeCell ref="N38:U38"/>
    <mergeCell ref="N39:U39"/>
    <mergeCell ref="A8:B8"/>
    <mergeCell ref="A38:E38"/>
    <mergeCell ref="H3:H7"/>
    <mergeCell ref="P1:U1"/>
    <mergeCell ref="E4:E7"/>
    <mergeCell ref="D3:D7"/>
    <mergeCell ref="P5:P7"/>
    <mergeCell ref="I3:I7"/>
    <mergeCell ref="A9:B9"/>
    <mergeCell ref="B3:B7"/>
    <mergeCell ref="J3:S3"/>
    <mergeCell ref="K5:K7"/>
    <mergeCell ref="S4:S7"/>
    <mergeCell ref="A1:D1"/>
    <mergeCell ref="J4:J7"/>
    <mergeCell ref="F4:F7"/>
    <mergeCell ref="G3:G7"/>
    <mergeCell ref="C3:C7"/>
    <mergeCell ref="A3:A7"/>
    <mergeCell ref="P2:U2"/>
    <mergeCell ref="L5:M6"/>
    <mergeCell ref="N5:N7"/>
    <mergeCell ref="E1:O1"/>
    <mergeCell ref="O5:O7"/>
    <mergeCell ref="K4:P4"/>
    <mergeCell ref="U3:U7"/>
    <mergeCell ref="T3:T7"/>
    <mergeCell ref="E3:F3"/>
    <mergeCell ref="R4:R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4">
      <selection activeCell="H6" sqref="H6"/>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877" t="s">
        <v>173</v>
      </c>
      <c r="B1" s="877"/>
      <c r="C1" s="877"/>
      <c r="D1" s="877"/>
      <c r="E1" s="877"/>
      <c r="F1" s="877"/>
      <c r="G1" s="877"/>
      <c r="H1" s="877"/>
    </row>
    <row r="2" spans="1:8" s="91" customFormat="1" ht="21.75" customHeight="1">
      <c r="A2" s="878" t="s">
        <v>299</v>
      </c>
      <c r="B2" s="878"/>
      <c r="C2" s="878"/>
      <c r="D2" s="878"/>
      <c r="E2" s="878"/>
      <c r="F2" s="878"/>
      <c r="G2" s="878"/>
      <c r="H2" s="878"/>
    </row>
    <row r="3" spans="6:8" ht="21" customHeight="1">
      <c r="F3" s="879" t="s">
        <v>300</v>
      </c>
      <c r="G3" s="879"/>
      <c r="H3" s="879"/>
    </row>
    <row r="4" spans="1:8" ht="15.75">
      <c r="A4" s="875" t="s">
        <v>172</v>
      </c>
      <c r="B4" s="875" t="s">
        <v>171</v>
      </c>
      <c r="C4" s="873" t="s">
        <v>168</v>
      </c>
      <c r="D4" s="873"/>
      <c r="E4" s="873"/>
      <c r="F4" s="874" t="s">
        <v>169</v>
      </c>
      <c r="G4" s="874"/>
      <c r="H4" s="874"/>
    </row>
    <row r="5" spans="1:8" ht="95.25" customHeight="1">
      <c r="A5" s="876"/>
      <c r="B5" s="876"/>
      <c r="C5" s="92" t="s">
        <v>166</v>
      </c>
      <c r="D5" s="101" t="s">
        <v>170</v>
      </c>
      <c r="E5" s="100" t="s">
        <v>167</v>
      </c>
      <c r="F5" s="92" t="s">
        <v>166</v>
      </c>
      <c r="G5" s="101" t="s">
        <v>170</v>
      </c>
      <c r="H5" s="100" t="s">
        <v>167</v>
      </c>
    </row>
    <row r="6" spans="1:8" ht="15.75">
      <c r="A6" s="93" t="s">
        <v>0</v>
      </c>
      <c r="B6" s="98" t="s">
        <v>89</v>
      </c>
      <c r="C6" s="170">
        <f>SUM(C7:C19)</f>
        <v>0</v>
      </c>
      <c r="D6" s="170">
        <f>SUM(D7:D19)</f>
        <v>0</v>
      </c>
      <c r="E6" s="170">
        <v>3706</v>
      </c>
      <c r="F6" s="170">
        <f>SUM(F7:F19)</f>
        <v>0</v>
      </c>
      <c r="G6" s="170">
        <f>SUM(G7:G19)</f>
        <v>0</v>
      </c>
      <c r="H6" s="170">
        <v>668982786</v>
      </c>
    </row>
    <row r="7" spans="1:8" ht="15.75">
      <c r="A7" s="94" t="s">
        <v>13</v>
      </c>
      <c r="B7" s="95" t="s">
        <v>31</v>
      </c>
      <c r="C7" s="204">
        <f>E7+'01'!E11</f>
        <v>0</v>
      </c>
      <c r="D7" s="205">
        <f>E7+'01'!Q11</f>
        <v>0</v>
      </c>
      <c r="E7" s="329"/>
      <c r="F7" s="204">
        <f>H7+'02'!D11</f>
        <v>0</v>
      </c>
      <c r="G7" s="204">
        <f>H7+'02'!Q11</f>
        <v>0</v>
      </c>
      <c r="H7" s="329"/>
    </row>
    <row r="8" spans="1:8" ht="15.75">
      <c r="A8" s="94" t="s">
        <v>14</v>
      </c>
      <c r="B8" s="96" t="s">
        <v>33</v>
      </c>
      <c r="C8" s="204">
        <f>E8+'01'!E12</f>
        <v>0</v>
      </c>
      <c r="D8" s="205">
        <f>E8+'01'!Q12</f>
        <v>0</v>
      </c>
      <c r="E8" s="329"/>
      <c r="F8" s="204">
        <f>H8+'02'!D12</f>
        <v>0</v>
      </c>
      <c r="G8" s="204">
        <f>H8+'02'!Q12</f>
        <v>0</v>
      </c>
      <c r="H8" s="329"/>
    </row>
    <row r="9" spans="1:8" ht="15.75">
      <c r="A9" s="94" t="s">
        <v>19</v>
      </c>
      <c r="B9" s="96" t="s">
        <v>141</v>
      </c>
      <c r="C9" s="204">
        <f>E9+'01'!E13</f>
        <v>0</v>
      </c>
      <c r="D9" s="205">
        <f>E9+'01'!Q13</f>
        <v>0</v>
      </c>
      <c r="E9" s="329"/>
      <c r="F9" s="204">
        <f>H9+'02'!D13</f>
        <v>0</v>
      </c>
      <c r="G9" s="204">
        <f>H9+'02'!Q13</f>
        <v>0</v>
      </c>
      <c r="H9" s="329"/>
    </row>
    <row r="10" spans="1:8" ht="15.75">
      <c r="A10" s="94" t="s">
        <v>22</v>
      </c>
      <c r="B10" s="95" t="s">
        <v>145</v>
      </c>
      <c r="C10" s="204">
        <f>E10+'01'!E14</f>
        <v>0</v>
      </c>
      <c r="D10" s="205">
        <f>E10+'01'!Q14</f>
        <v>0</v>
      </c>
      <c r="E10" s="329"/>
      <c r="F10" s="204">
        <f>H10+'02'!D14</f>
        <v>0</v>
      </c>
      <c r="G10" s="204">
        <f>H10+'02'!Q14</f>
        <v>0</v>
      </c>
      <c r="H10" s="329"/>
    </row>
    <row r="11" spans="1:8" ht="25.5">
      <c r="A11" s="94" t="s">
        <v>23</v>
      </c>
      <c r="B11" s="97" t="s">
        <v>144</v>
      </c>
      <c r="C11" s="204">
        <f>E11+'01'!E15</f>
        <v>0</v>
      </c>
      <c r="D11" s="205">
        <f>E11+'01'!Q15</f>
        <v>0</v>
      </c>
      <c r="E11" s="329"/>
      <c r="F11" s="204">
        <f>H11+'02'!D15</f>
        <v>0</v>
      </c>
      <c r="G11" s="204">
        <f>H11+'02'!Q15</f>
        <v>0</v>
      </c>
      <c r="H11" s="329"/>
    </row>
    <row r="12" spans="1:8" ht="15.75">
      <c r="A12" s="94" t="s">
        <v>24</v>
      </c>
      <c r="B12" s="95" t="s">
        <v>128</v>
      </c>
      <c r="C12" s="204">
        <f>E12+'01'!E16</f>
        <v>0</v>
      </c>
      <c r="D12" s="205">
        <f>E12+'01'!Q16</f>
        <v>0</v>
      </c>
      <c r="E12" s="329"/>
      <c r="F12" s="204">
        <f>H12+'02'!D16</f>
        <v>0</v>
      </c>
      <c r="G12" s="204">
        <f>H12+'02'!Q16</f>
        <v>0</v>
      </c>
      <c r="H12" s="329"/>
    </row>
    <row r="13" spans="1:8" ht="15.75">
      <c r="A13" s="94" t="s">
        <v>25</v>
      </c>
      <c r="B13" s="95" t="s">
        <v>129</v>
      </c>
      <c r="C13" s="204">
        <f>E13+'01'!E17</f>
        <v>0</v>
      </c>
      <c r="D13" s="205">
        <f>E13+'01'!Q17</f>
        <v>0</v>
      </c>
      <c r="E13" s="329"/>
      <c r="F13" s="204">
        <f>H13+'02'!D17</f>
        <v>0</v>
      </c>
      <c r="G13" s="204">
        <f>H13+'02'!Q17</f>
        <v>0</v>
      </c>
      <c r="H13" s="329"/>
    </row>
    <row r="14" spans="1:8" ht="15.75">
      <c r="A14" s="94" t="s">
        <v>26</v>
      </c>
      <c r="B14" s="95" t="s">
        <v>32</v>
      </c>
      <c r="C14" s="204">
        <f>E14+'01'!E18</f>
        <v>0</v>
      </c>
      <c r="D14" s="205">
        <f>E14+'01'!Q18</f>
        <v>0</v>
      </c>
      <c r="E14" s="329"/>
      <c r="F14" s="204">
        <f>H14+'02'!D18</f>
        <v>0</v>
      </c>
      <c r="G14" s="204">
        <f>H14+'02'!Q18</f>
        <v>0</v>
      </c>
      <c r="H14" s="329"/>
    </row>
    <row r="15" spans="1:8" ht="15.75">
      <c r="A15" s="94" t="s">
        <v>27</v>
      </c>
      <c r="B15" s="95" t="s">
        <v>34</v>
      </c>
      <c r="C15" s="204">
        <f>E15+'01'!E19</f>
        <v>0</v>
      </c>
      <c r="D15" s="205">
        <f>E15+'01'!Q19</f>
        <v>0</v>
      </c>
      <c r="E15" s="329"/>
      <c r="F15" s="204">
        <f>H15+'02'!D19</f>
        <v>0</v>
      </c>
      <c r="G15" s="204">
        <f>H15+'02'!Q19</f>
        <v>0</v>
      </c>
      <c r="H15" s="329"/>
    </row>
    <row r="16" spans="1:8" ht="15.75">
      <c r="A16" s="94" t="s">
        <v>29</v>
      </c>
      <c r="B16" s="95" t="s">
        <v>35</v>
      </c>
      <c r="C16" s="204">
        <f>E16+'01'!E20</f>
        <v>0</v>
      </c>
      <c r="D16" s="205">
        <f>E16+'01'!Q20</f>
        <v>0</v>
      </c>
      <c r="E16" s="329"/>
      <c r="F16" s="204">
        <f>H16+'02'!D20</f>
        <v>0</v>
      </c>
      <c r="G16" s="204">
        <f>H16+'02'!Q20</f>
        <v>0</v>
      </c>
      <c r="H16" s="329"/>
    </row>
    <row r="17" spans="1:8" ht="15.75">
      <c r="A17" s="94" t="s">
        <v>30</v>
      </c>
      <c r="B17" s="95" t="s">
        <v>143</v>
      </c>
      <c r="C17" s="204">
        <f>E17+'01'!E21</f>
        <v>0</v>
      </c>
      <c r="D17" s="205">
        <f>E17+'01'!Q21</f>
        <v>0</v>
      </c>
      <c r="E17" s="329"/>
      <c r="F17" s="204">
        <f>H17+'02'!D21</f>
        <v>0</v>
      </c>
      <c r="G17" s="204">
        <f>H17+'02'!Q21</f>
        <v>0</v>
      </c>
      <c r="H17" s="329"/>
    </row>
    <row r="18" spans="1:8" ht="15.75">
      <c r="A18" s="94" t="s">
        <v>104</v>
      </c>
      <c r="B18" s="95" t="s">
        <v>142</v>
      </c>
      <c r="C18" s="204">
        <f>E18+'01'!E22</f>
        <v>0</v>
      </c>
      <c r="D18" s="205">
        <f>E18+'01'!Q22</f>
        <v>0</v>
      </c>
      <c r="E18" s="329"/>
      <c r="F18" s="204">
        <f>H18+'02'!D22</f>
        <v>0</v>
      </c>
      <c r="G18" s="204">
        <f>H18+'02'!Q22</f>
        <v>0</v>
      </c>
      <c r="H18" s="329"/>
    </row>
    <row r="19" spans="1:8" ht="15.75">
      <c r="A19" s="94" t="s">
        <v>101</v>
      </c>
      <c r="B19" s="95" t="s">
        <v>102</v>
      </c>
      <c r="C19" s="204">
        <f>E19+'01'!E23</f>
        <v>0</v>
      </c>
      <c r="D19" s="205">
        <f>E19+'01'!Q23</f>
        <v>0</v>
      </c>
      <c r="E19" s="329"/>
      <c r="F19" s="204">
        <f>H19+'02'!D23</f>
        <v>0</v>
      </c>
      <c r="G19" s="204">
        <f>H19+'02'!Q23</f>
        <v>0</v>
      </c>
      <c r="H19" s="329"/>
    </row>
    <row r="20" spans="1:8" ht="15.75">
      <c r="A20" s="93" t="s">
        <v>1</v>
      </c>
      <c r="B20" s="99" t="s">
        <v>90</v>
      </c>
      <c r="C20" s="170">
        <f aca="true" t="shared" si="0" ref="C20:H20">SUM(C21:C33)</f>
        <v>0</v>
      </c>
      <c r="D20" s="170">
        <f t="shared" si="0"/>
        <v>0</v>
      </c>
      <c r="E20" s="170">
        <f t="shared" si="0"/>
        <v>0</v>
      </c>
      <c r="F20" s="170">
        <f t="shared" si="0"/>
        <v>0</v>
      </c>
      <c r="G20" s="170">
        <f t="shared" si="0"/>
        <v>0</v>
      </c>
      <c r="H20" s="170">
        <f t="shared" si="0"/>
        <v>0</v>
      </c>
    </row>
    <row r="21" spans="1:8" ht="15.75">
      <c r="A21" s="94" t="s">
        <v>13</v>
      </c>
      <c r="B21" s="95" t="s">
        <v>31</v>
      </c>
      <c r="C21" s="204">
        <f>E21+'01'!E25</f>
        <v>0</v>
      </c>
      <c r="D21" s="205">
        <f>E21+'01'!Q25</f>
        <v>0</v>
      </c>
      <c r="E21" s="329"/>
      <c r="F21" s="204">
        <f>H21+'02'!D25</f>
        <v>0</v>
      </c>
      <c r="G21" s="204">
        <f>H21+'02'!Q25</f>
        <v>0</v>
      </c>
      <c r="H21" s="329"/>
    </row>
    <row r="22" spans="1:8" ht="15.75">
      <c r="A22" s="94" t="s">
        <v>14</v>
      </c>
      <c r="B22" s="96" t="s">
        <v>33</v>
      </c>
      <c r="C22" s="204">
        <f>E22+'01'!E26</f>
        <v>0</v>
      </c>
      <c r="D22" s="205">
        <f>E22+'01'!Q26</f>
        <v>0</v>
      </c>
      <c r="E22" s="329"/>
      <c r="F22" s="204">
        <f>H22+'02'!D26</f>
        <v>0</v>
      </c>
      <c r="G22" s="204">
        <f>H22+'02'!Q26</f>
        <v>0</v>
      </c>
      <c r="H22" s="329"/>
    </row>
    <row r="23" spans="1:8" ht="15.75">
      <c r="A23" s="94" t="s">
        <v>19</v>
      </c>
      <c r="B23" s="96" t="s">
        <v>141</v>
      </c>
      <c r="C23" s="204">
        <f>E23+'01'!E27</f>
        <v>0</v>
      </c>
      <c r="D23" s="205">
        <f>E23+'01'!Q27</f>
        <v>0</v>
      </c>
      <c r="E23" s="329"/>
      <c r="F23" s="204">
        <f>H23+'02'!D27</f>
        <v>0</v>
      </c>
      <c r="G23" s="204">
        <f>H23+'02'!Q27</f>
        <v>0</v>
      </c>
      <c r="H23" s="329"/>
    </row>
    <row r="24" spans="1:8" ht="15.75">
      <c r="A24" s="94" t="s">
        <v>22</v>
      </c>
      <c r="B24" s="95" t="s">
        <v>145</v>
      </c>
      <c r="C24" s="204">
        <f>E24+'01'!E28</f>
        <v>0</v>
      </c>
      <c r="D24" s="205">
        <f>E24+'01'!Q28</f>
        <v>0</v>
      </c>
      <c r="E24" s="329"/>
      <c r="F24" s="204">
        <f>H24+'02'!D28</f>
        <v>0</v>
      </c>
      <c r="G24" s="204">
        <f>H24+'02'!Q28</f>
        <v>0</v>
      </c>
      <c r="H24" s="329"/>
    </row>
    <row r="25" spans="1:8" ht="25.5">
      <c r="A25" s="94" t="s">
        <v>23</v>
      </c>
      <c r="B25" s="97" t="s">
        <v>144</v>
      </c>
      <c r="C25" s="204">
        <f>E25+'01'!E29</f>
        <v>0</v>
      </c>
      <c r="D25" s="205">
        <f>E25+'01'!Q29</f>
        <v>0</v>
      </c>
      <c r="E25" s="329"/>
      <c r="F25" s="204">
        <f>H25+'02'!D29</f>
        <v>0</v>
      </c>
      <c r="G25" s="204">
        <f>H25+'02'!Q29</f>
        <v>0</v>
      </c>
      <c r="H25" s="329"/>
    </row>
    <row r="26" spans="1:8" ht="15.75">
      <c r="A26" s="94" t="s">
        <v>24</v>
      </c>
      <c r="B26" s="95" t="s">
        <v>128</v>
      </c>
      <c r="C26" s="204">
        <f>E26+'01'!E30</f>
        <v>0</v>
      </c>
      <c r="D26" s="205">
        <f>E26+'01'!Q30</f>
        <v>0</v>
      </c>
      <c r="E26" s="329"/>
      <c r="F26" s="204">
        <f>H26+'02'!D30</f>
        <v>0</v>
      </c>
      <c r="G26" s="204">
        <f>H26+'02'!Q30</f>
        <v>0</v>
      </c>
      <c r="H26" s="329"/>
    </row>
    <row r="27" spans="1:8" ht="15.75">
      <c r="A27" s="94" t="s">
        <v>25</v>
      </c>
      <c r="B27" s="95" t="s">
        <v>129</v>
      </c>
      <c r="C27" s="204">
        <f>E27+'01'!E31</f>
        <v>0</v>
      </c>
      <c r="D27" s="205">
        <f>E27+'01'!Q31</f>
        <v>0</v>
      </c>
      <c r="E27" s="329"/>
      <c r="F27" s="204">
        <f>H27+'02'!D31</f>
        <v>0</v>
      </c>
      <c r="G27" s="204">
        <f>H27+'02'!Q31</f>
        <v>0</v>
      </c>
      <c r="H27" s="329"/>
    </row>
    <row r="28" spans="1:8" ht="15.75">
      <c r="A28" s="94" t="s">
        <v>26</v>
      </c>
      <c r="B28" s="95" t="s">
        <v>32</v>
      </c>
      <c r="C28" s="204">
        <f>E28+'01'!E32</f>
        <v>0</v>
      </c>
      <c r="D28" s="205">
        <f>E28+'01'!Q32</f>
        <v>0</v>
      </c>
      <c r="E28" s="329"/>
      <c r="F28" s="204">
        <f>H28+'02'!D32</f>
        <v>0</v>
      </c>
      <c r="G28" s="204">
        <f>H28+'02'!Q32</f>
        <v>0</v>
      </c>
      <c r="H28" s="329"/>
    </row>
    <row r="29" spans="1:8" ht="15.75">
      <c r="A29" s="94" t="s">
        <v>27</v>
      </c>
      <c r="B29" s="95" t="s">
        <v>34</v>
      </c>
      <c r="C29" s="204">
        <f>E29+'01'!E33</f>
        <v>0</v>
      </c>
      <c r="D29" s="205">
        <f>E29+'01'!Q33</f>
        <v>0</v>
      </c>
      <c r="E29" s="329"/>
      <c r="F29" s="204">
        <f>H29+'02'!D33</f>
        <v>0</v>
      </c>
      <c r="G29" s="204">
        <f>H29+'02'!Q33</f>
        <v>0</v>
      </c>
      <c r="H29" s="329"/>
    </row>
    <row r="30" spans="1:8" ht="15.75">
      <c r="A30" s="94" t="s">
        <v>29</v>
      </c>
      <c r="B30" s="95" t="s">
        <v>35</v>
      </c>
      <c r="C30" s="204">
        <f>E30+'01'!E34</f>
        <v>0</v>
      </c>
      <c r="D30" s="205">
        <f>E30+'01'!Q34</f>
        <v>0</v>
      </c>
      <c r="E30" s="329"/>
      <c r="F30" s="204">
        <f>H30+'02'!D34</f>
        <v>0</v>
      </c>
      <c r="G30" s="204">
        <f>H30+'02'!Q34</f>
        <v>0</v>
      </c>
      <c r="H30" s="329"/>
    </row>
    <row r="31" spans="1:8" ht="15.75">
      <c r="A31" s="94" t="s">
        <v>30</v>
      </c>
      <c r="B31" s="95" t="s">
        <v>143</v>
      </c>
      <c r="C31" s="204">
        <f>E31+'01'!E35</f>
        <v>0</v>
      </c>
      <c r="D31" s="205">
        <f>E31+'01'!Q35</f>
        <v>0</v>
      </c>
      <c r="E31" s="329"/>
      <c r="F31" s="204">
        <f>H31+'02'!D35</f>
        <v>0</v>
      </c>
      <c r="G31" s="204">
        <f>H31+'02'!Q35</f>
        <v>0</v>
      </c>
      <c r="H31" s="329"/>
    </row>
    <row r="32" spans="1:8" ht="15.75">
      <c r="A32" s="94" t="s">
        <v>104</v>
      </c>
      <c r="B32" s="95" t="s">
        <v>142</v>
      </c>
      <c r="C32" s="204">
        <f>E32+'01'!E36</f>
        <v>0</v>
      </c>
      <c r="D32" s="205">
        <f>E32+'01'!Q36</f>
        <v>0</v>
      </c>
      <c r="E32" s="329"/>
      <c r="F32" s="204">
        <f>H32+'02'!D36</f>
        <v>0</v>
      </c>
      <c r="G32" s="204">
        <f>H32+'02'!Q36</f>
        <v>0</v>
      </c>
      <c r="H32" s="329"/>
    </row>
    <row r="33" spans="1:8" ht="15.75">
      <c r="A33" s="94" t="s">
        <v>101</v>
      </c>
      <c r="B33" s="95" t="s">
        <v>102</v>
      </c>
      <c r="C33" s="204">
        <f>E33+'01'!E37</f>
        <v>0</v>
      </c>
      <c r="D33" s="205">
        <f>E33+'01'!Q37</f>
        <v>0</v>
      </c>
      <c r="E33" s="329"/>
      <c r="F33" s="204">
        <f>H33+'02'!D37</f>
        <v>0</v>
      </c>
      <c r="G33" s="204">
        <f>H33+'02'!Q37</f>
        <v>0</v>
      </c>
      <c r="H33" s="329"/>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4">
      <selection activeCell="A35" sqref="A35:D35"/>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606" t="s">
        <v>99</v>
      </c>
      <c r="B1" s="607"/>
      <c r="C1" s="607"/>
      <c r="D1" s="607"/>
    </row>
    <row r="2" spans="1:4" s="10" customFormat="1" ht="18.75" customHeight="1">
      <c r="A2" s="608" t="s">
        <v>20</v>
      </c>
      <c r="B2" s="609"/>
      <c r="C2" s="19" t="s">
        <v>88</v>
      </c>
      <c r="D2" s="19" t="s">
        <v>91</v>
      </c>
    </row>
    <row r="3" spans="1:4" s="2" customFormat="1" ht="18" customHeight="1">
      <c r="A3" s="21" t="s">
        <v>13</v>
      </c>
      <c r="B3" s="22" t="s">
        <v>87</v>
      </c>
      <c r="C3" s="231">
        <f>C4+C5+C7+C8+C9+C11</f>
        <v>0</v>
      </c>
      <c r="D3" s="231">
        <f>D4+D5+D6+D7+D8+D10+D11</f>
        <v>0</v>
      </c>
    </row>
    <row r="4" spans="1:4" s="2" customFormat="1" ht="18" customHeight="1">
      <c r="A4" s="20" t="s">
        <v>15</v>
      </c>
      <c r="B4" s="23" t="s">
        <v>324</v>
      </c>
      <c r="C4" s="232"/>
      <c r="D4" s="232"/>
    </row>
    <row r="5" spans="1:4" s="2" customFormat="1" ht="18" customHeight="1">
      <c r="A5" s="20" t="s">
        <v>16</v>
      </c>
      <c r="B5" s="23" t="s">
        <v>325</v>
      </c>
      <c r="C5" s="232"/>
      <c r="D5" s="232"/>
    </row>
    <row r="6" spans="1:4" s="2" customFormat="1" ht="18" customHeight="1">
      <c r="A6" s="20" t="s">
        <v>41</v>
      </c>
      <c r="B6" s="23" t="s">
        <v>326</v>
      </c>
      <c r="C6" s="233"/>
      <c r="D6" s="232"/>
    </row>
    <row r="7" spans="1:4" s="2" customFormat="1" ht="18" customHeight="1">
      <c r="A7" s="20" t="s">
        <v>43</v>
      </c>
      <c r="B7" s="23" t="s">
        <v>327</v>
      </c>
      <c r="C7" s="232"/>
      <c r="D7" s="232"/>
    </row>
    <row r="8" spans="1:4" s="2" customFormat="1" ht="18" customHeight="1">
      <c r="A8" s="20" t="s">
        <v>44</v>
      </c>
      <c r="B8" s="23" t="s">
        <v>328</v>
      </c>
      <c r="C8" s="232"/>
      <c r="D8" s="232"/>
    </row>
    <row r="9" spans="1:4" s="2" customFormat="1" ht="18" customHeight="1">
      <c r="A9" s="20" t="s">
        <v>77</v>
      </c>
      <c r="B9" s="23" t="s">
        <v>329</v>
      </c>
      <c r="C9" s="232"/>
      <c r="D9" s="233"/>
    </row>
    <row r="10" spans="1:4" s="2" customFormat="1" ht="18" customHeight="1">
      <c r="A10" s="20" t="s">
        <v>80</v>
      </c>
      <c r="B10" s="23" t="s">
        <v>330</v>
      </c>
      <c r="C10" s="233"/>
      <c r="D10" s="232"/>
    </row>
    <row r="11" spans="1:4" s="2" customFormat="1" ht="18" customHeight="1">
      <c r="A11" s="20" t="s">
        <v>83</v>
      </c>
      <c r="B11" s="23" t="s">
        <v>331</v>
      </c>
      <c r="C11" s="232"/>
      <c r="D11" s="232"/>
    </row>
    <row r="12" spans="1:4" ht="18" customHeight="1">
      <c r="A12" s="21" t="s">
        <v>14</v>
      </c>
      <c r="B12" s="22" t="s">
        <v>46</v>
      </c>
      <c r="C12" s="234">
        <f>SUM(C13:C15)</f>
        <v>0</v>
      </c>
      <c r="D12" s="234">
        <f>SUM(D13:D15)</f>
        <v>0</v>
      </c>
    </row>
    <row r="13" spans="1:4" ht="18" customHeight="1">
      <c r="A13" s="20" t="s">
        <v>17</v>
      </c>
      <c r="B13" s="24" t="s">
        <v>45</v>
      </c>
      <c r="C13" s="235"/>
      <c r="D13" s="232"/>
    </row>
    <row r="14" spans="1:4" ht="18" customHeight="1">
      <c r="A14" s="20" t="s">
        <v>18</v>
      </c>
      <c r="B14" s="24" t="s">
        <v>86</v>
      </c>
      <c r="C14" s="235"/>
      <c r="D14" s="232"/>
    </row>
    <row r="15" spans="1:4" s="2" customFormat="1" ht="18" customHeight="1">
      <c r="A15" s="20" t="s">
        <v>111</v>
      </c>
      <c r="B15" s="23" t="s">
        <v>109</v>
      </c>
      <c r="C15" s="232"/>
      <c r="D15" s="232"/>
    </row>
    <row r="16" spans="1:4" ht="18" customHeight="1">
      <c r="A16" s="21" t="s">
        <v>19</v>
      </c>
      <c r="B16" s="22" t="s">
        <v>84</v>
      </c>
      <c r="C16" s="234">
        <f>C17+C18+C20+C21+C22+C23+C25</f>
        <v>0</v>
      </c>
      <c r="D16" s="232">
        <f>SUM(D17:D25)</f>
        <v>0</v>
      </c>
    </row>
    <row r="17" spans="1:4" s="2" customFormat="1" ht="18" customHeight="1">
      <c r="A17" s="20" t="s">
        <v>47</v>
      </c>
      <c r="B17" s="23" t="s">
        <v>66</v>
      </c>
      <c r="C17" s="232"/>
      <c r="D17" s="232"/>
    </row>
    <row r="18" spans="1:4" s="2" customFormat="1" ht="18" customHeight="1">
      <c r="A18" s="20" t="s">
        <v>48</v>
      </c>
      <c r="B18" s="23" t="s">
        <v>67</v>
      </c>
      <c r="C18" s="232"/>
      <c r="D18" s="232"/>
    </row>
    <row r="19" spans="1:4" s="2" customFormat="1" ht="18" customHeight="1">
      <c r="A19" s="20" t="s">
        <v>92</v>
      </c>
      <c r="B19" s="23" t="s">
        <v>79</v>
      </c>
      <c r="C19" s="233"/>
      <c r="D19" s="232"/>
    </row>
    <row r="20" spans="1:4" s="16" customFormat="1" ht="18" customHeight="1">
      <c r="A20" s="20" t="s">
        <v>93</v>
      </c>
      <c r="B20" s="23" t="s">
        <v>68</v>
      </c>
      <c r="C20" s="232"/>
      <c r="D20" s="232"/>
    </row>
    <row r="21" spans="1:4" s="2" customFormat="1" ht="18" customHeight="1">
      <c r="A21" s="20" t="s">
        <v>112</v>
      </c>
      <c r="B21" s="23" t="s">
        <v>69</v>
      </c>
      <c r="C21" s="232"/>
      <c r="D21" s="232"/>
    </row>
    <row r="22" spans="1:4" s="2" customFormat="1" ht="18" customHeight="1">
      <c r="A22" s="20" t="s">
        <v>113</v>
      </c>
      <c r="B22" s="23" t="s">
        <v>70</v>
      </c>
      <c r="C22" s="232"/>
      <c r="D22" s="232"/>
    </row>
    <row r="23" spans="1:4" s="2" customFormat="1" ht="18" customHeight="1">
      <c r="A23" s="20" t="s">
        <v>114</v>
      </c>
      <c r="B23" s="23" t="s">
        <v>71</v>
      </c>
      <c r="C23" s="232"/>
      <c r="D23" s="232"/>
    </row>
    <row r="24" spans="1:4" s="2" customFormat="1" ht="18" customHeight="1">
      <c r="A24" s="20" t="s">
        <v>115</v>
      </c>
      <c r="B24" s="23" t="s">
        <v>78</v>
      </c>
      <c r="C24" s="233"/>
      <c r="D24" s="232"/>
    </row>
    <row r="25" spans="1:4" s="16" customFormat="1" ht="18" customHeight="1">
      <c r="A25" s="20" t="s">
        <v>116</v>
      </c>
      <c r="B25" s="23" t="s">
        <v>72</v>
      </c>
      <c r="C25" s="232"/>
      <c r="D25" s="232"/>
    </row>
    <row r="26" spans="1:4" s="13" customFormat="1" ht="18" customHeight="1">
      <c r="A26" s="21" t="s">
        <v>22</v>
      </c>
      <c r="B26" s="22" t="s">
        <v>85</v>
      </c>
      <c r="C26" s="234">
        <f>C27+C28</f>
        <v>0</v>
      </c>
      <c r="D26" s="234">
        <f>D27+D28</f>
        <v>0</v>
      </c>
    </row>
    <row r="27" spans="1:4" s="14" customFormat="1" ht="18" customHeight="1">
      <c r="A27" s="20" t="s">
        <v>49</v>
      </c>
      <c r="B27" s="23" t="s">
        <v>73</v>
      </c>
      <c r="C27" s="232"/>
      <c r="D27" s="232"/>
    </row>
    <row r="28" spans="1:4" s="15" customFormat="1" ht="18" customHeight="1">
      <c r="A28" s="20" t="s">
        <v>50</v>
      </c>
      <c r="B28" s="23" t="s">
        <v>74</v>
      </c>
      <c r="C28" s="232"/>
      <c r="D28" s="232"/>
    </row>
    <row r="29" spans="1:4" s="2" customFormat="1" ht="18" customHeight="1">
      <c r="A29" s="32" t="s">
        <v>23</v>
      </c>
      <c r="B29" s="33" t="s">
        <v>110</v>
      </c>
      <c r="C29" s="234">
        <f>SUM(C30:C33)</f>
        <v>0</v>
      </c>
      <c r="D29" s="234">
        <f>SUM(D30:D33)</f>
        <v>0</v>
      </c>
    </row>
    <row r="30" spans="1:4" s="2" customFormat="1" ht="18" customHeight="1">
      <c r="A30" s="30" t="s">
        <v>76</v>
      </c>
      <c r="B30" s="31" t="s">
        <v>63</v>
      </c>
      <c r="C30" s="234"/>
      <c r="D30" s="232"/>
    </row>
    <row r="31" spans="1:4" s="17" customFormat="1" ht="18" customHeight="1">
      <c r="A31" s="30" t="s">
        <v>51</v>
      </c>
      <c r="B31" s="31" t="s">
        <v>64</v>
      </c>
      <c r="C31" s="234"/>
      <c r="D31" s="232"/>
    </row>
    <row r="32" spans="1:4" s="17" customFormat="1" ht="18" customHeight="1">
      <c r="A32" s="30" t="s">
        <v>52</v>
      </c>
      <c r="B32" s="31" t="s">
        <v>65</v>
      </c>
      <c r="C32" s="234"/>
      <c r="D32" s="232"/>
    </row>
    <row r="33" spans="1:4" s="18" customFormat="1" ht="18" customHeight="1">
      <c r="A33" s="30" t="s">
        <v>117</v>
      </c>
      <c r="B33" s="31" t="s">
        <v>130</v>
      </c>
      <c r="C33" s="234"/>
      <c r="D33" s="232"/>
    </row>
    <row r="34" spans="1:4" s="18" customFormat="1" ht="18" customHeight="1">
      <c r="A34" s="32" t="s">
        <v>24</v>
      </c>
      <c r="B34" s="33" t="s">
        <v>135</v>
      </c>
      <c r="C34" s="234">
        <v>2</v>
      </c>
      <c r="D34" s="232">
        <f>PLChuaDieuKien!E20</f>
        <v>0</v>
      </c>
    </row>
    <row r="35" spans="1:4" s="18" customFormat="1" ht="42" customHeight="1">
      <c r="A35" s="610" t="s">
        <v>140</v>
      </c>
      <c r="B35" s="610"/>
      <c r="C35" s="610"/>
      <c r="D35" s="610"/>
    </row>
    <row r="36" spans="1:4" ht="15.75">
      <c r="A36" s="611" t="s">
        <v>312</v>
      </c>
      <c r="B36" s="611"/>
      <c r="C36" s="611"/>
      <c r="D36" s="611"/>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
      <selection activeCell="E1" sqref="E1:O1"/>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16384" width="9.00390625" style="4" customWidth="1"/>
  </cols>
  <sheetData>
    <row r="1" spans="1:21" ht="65.25" customHeight="1">
      <c r="A1" s="632" t="s">
        <v>333</v>
      </c>
      <c r="B1" s="632"/>
      <c r="C1" s="632"/>
      <c r="D1" s="632"/>
      <c r="E1" s="579" t="s">
        <v>314</v>
      </c>
      <c r="F1" s="579"/>
      <c r="G1" s="579"/>
      <c r="H1" s="579"/>
      <c r="I1" s="579"/>
      <c r="J1" s="579"/>
      <c r="K1" s="579"/>
      <c r="L1" s="579"/>
      <c r="M1" s="579"/>
      <c r="N1" s="579"/>
      <c r="O1" s="579"/>
      <c r="P1" s="630" t="str">
        <f>TT!C2</f>
        <v>Đơn vị  báo cáo: 
Cục THADS tỉnh Đồng Tháp
Đơn vị nhận báo cáo:
Tổng Cục THADS</v>
      </c>
      <c r="Q1" s="630"/>
      <c r="R1" s="630"/>
      <c r="S1" s="630"/>
      <c r="T1" s="630"/>
      <c r="U1" s="630"/>
    </row>
    <row r="2" spans="1:22" ht="17.25" customHeight="1">
      <c r="A2" s="25"/>
      <c r="B2" s="27"/>
      <c r="C2" s="27"/>
      <c r="D2" s="6"/>
      <c r="E2" s="6"/>
      <c r="F2" s="6"/>
      <c r="G2" s="6"/>
      <c r="H2" s="37"/>
      <c r="I2" s="38"/>
      <c r="J2" s="39"/>
      <c r="K2" s="39"/>
      <c r="L2" s="39"/>
      <c r="M2" s="40"/>
      <c r="N2" s="26"/>
      <c r="O2" s="26"/>
      <c r="P2" s="633" t="s">
        <v>161</v>
      </c>
      <c r="Q2" s="633"/>
      <c r="R2" s="633"/>
      <c r="S2" s="633"/>
      <c r="T2" s="633"/>
      <c r="U2" s="633"/>
      <c r="V2" s="36"/>
    </row>
    <row r="3" spans="1:21" s="11" customFormat="1" ht="15.75" customHeight="1">
      <c r="A3" s="634" t="s">
        <v>136</v>
      </c>
      <c r="B3" s="634" t="s">
        <v>157</v>
      </c>
      <c r="C3" s="626" t="s">
        <v>134</v>
      </c>
      <c r="D3" s="626" t="s">
        <v>4</v>
      </c>
      <c r="E3" s="626"/>
      <c r="F3" s="626" t="s">
        <v>36</v>
      </c>
      <c r="G3" s="631" t="s">
        <v>158</v>
      </c>
      <c r="H3" s="626" t="s">
        <v>37</v>
      </c>
      <c r="I3" s="627" t="s">
        <v>4</v>
      </c>
      <c r="J3" s="628"/>
      <c r="K3" s="628"/>
      <c r="L3" s="628"/>
      <c r="M3" s="628"/>
      <c r="N3" s="628"/>
      <c r="O3" s="628"/>
      <c r="P3" s="628"/>
      <c r="Q3" s="628"/>
      <c r="R3" s="628"/>
      <c r="S3" s="628"/>
      <c r="T3" s="621" t="s">
        <v>103</v>
      </c>
      <c r="U3" s="624" t="s">
        <v>160</v>
      </c>
    </row>
    <row r="4" spans="1:21" s="12" customFormat="1" ht="15.75" customHeight="1">
      <c r="A4" s="635"/>
      <c r="B4" s="635"/>
      <c r="C4" s="626"/>
      <c r="D4" s="626" t="s">
        <v>137</v>
      </c>
      <c r="E4" s="626" t="s">
        <v>62</v>
      </c>
      <c r="F4" s="626"/>
      <c r="G4" s="631"/>
      <c r="H4" s="626"/>
      <c r="I4" s="626" t="s">
        <v>61</v>
      </c>
      <c r="J4" s="626" t="s">
        <v>4</v>
      </c>
      <c r="K4" s="626"/>
      <c r="L4" s="626"/>
      <c r="M4" s="626"/>
      <c r="N4" s="626"/>
      <c r="O4" s="626"/>
      <c r="P4" s="626"/>
      <c r="Q4" s="631" t="s">
        <v>139</v>
      </c>
      <c r="R4" s="626" t="s">
        <v>148</v>
      </c>
      <c r="S4" s="629" t="s">
        <v>81</v>
      </c>
      <c r="T4" s="622"/>
      <c r="U4" s="625"/>
    </row>
    <row r="5" spans="1:21" s="11" customFormat="1" ht="15.75" customHeight="1">
      <c r="A5" s="635"/>
      <c r="B5" s="635"/>
      <c r="C5" s="626"/>
      <c r="D5" s="626"/>
      <c r="E5" s="626"/>
      <c r="F5" s="626"/>
      <c r="G5" s="631"/>
      <c r="H5" s="626"/>
      <c r="I5" s="626"/>
      <c r="J5" s="626" t="s">
        <v>96</v>
      </c>
      <c r="K5" s="626" t="s">
        <v>4</v>
      </c>
      <c r="L5" s="626"/>
      <c r="M5" s="626"/>
      <c r="N5" s="626" t="s">
        <v>42</v>
      </c>
      <c r="O5" s="626" t="s">
        <v>147</v>
      </c>
      <c r="P5" s="626" t="s">
        <v>46</v>
      </c>
      <c r="Q5" s="631"/>
      <c r="R5" s="626"/>
      <c r="S5" s="629"/>
      <c r="T5" s="622"/>
      <c r="U5" s="625"/>
    </row>
    <row r="6" spans="1:21" s="11" customFormat="1" ht="15.75" customHeight="1">
      <c r="A6" s="635"/>
      <c r="B6" s="635"/>
      <c r="C6" s="626"/>
      <c r="D6" s="626"/>
      <c r="E6" s="626"/>
      <c r="F6" s="626"/>
      <c r="G6" s="631"/>
      <c r="H6" s="626"/>
      <c r="I6" s="626"/>
      <c r="J6" s="626"/>
      <c r="K6" s="626"/>
      <c r="L6" s="626"/>
      <c r="M6" s="626"/>
      <c r="N6" s="626"/>
      <c r="O6" s="626"/>
      <c r="P6" s="626"/>
      <c r="Q6" s="631"/>
      <c r="R6" s="626"/>
      <c r="S6" s="629"/>
      <c r="T6" s="622"/>
      <c r="U6" s="625"/>
    </row>
    <row r="7" spans="1:23" s="11" customFormat="1" ht="57" customHeight="1">
      <c r="A7" s="636"/>
      <c r="B7" s="636"/>
      <c r="C7" s="626"/>
      <c r="D7" s="626"/>
      <c r="E7" s="626"/>
      <c r="F7" s="626"/>
      <c r="G7" s="631"/>
      <c r="H7" s="626"/>
      <c r="I7" s="626"/>
      <c r="J7" s="626"/>
      <c r="K7" s="60" t="s">
        <v>39</v>
      </c>
      <c r="L7" s="60" t="s">
        <v>138</v>
      </c>
      <c r="M7" s="60" t="s">
        <v>156</v>
      </c>
      <c r="N7" s="626"/>
      <c r="O7" s="626"/>
      <c r="P7" s="626"/>
      <c r="Q7" s="631"/>
      <c r="R7" s="626"/>
      <c r="S7" s="629"/>
      <c r="T7" s="623"/>
      <c r="U7" s="625"/>
      <c r="W7" s="45"/>
    </row>
    <row r="8" spans="1:21" ht="18" customHeight="1">
      <c r="A8" s="637" t="s">
        <v>3</v>
      </c>
      <c r="B8" s="638"/>
      <c r="C8" s="214" t="s">
        <v>13</v>
      </c>
      <c r="D8" s="214" t="s">
        <v>14</v>
      </c>
      <c r="E8" s="214" t="s">
        <v>19</v>
      </c>
      <c r="F8" s="214" t="s">
        <v>22</v>
      </c>
      <c r="G8" s="214" t="s">
        <v>23</v>
      </c>
      <c r="H8" s="214" t="s">
        <v>24</v>
      </c>
      <c r="I8" s="214" t="s">
        <v>25</v>
      </c>
      <c r="J8" s="214" t="s">
        <v>26</v>
      </c>
      <c r="K8" s="214" t="s">
        <v>27</v>
      </c>
      <c r="L8" s="214" t="s">
        <v>29</v>
      </c>
      <c r="M8" s="214" t="s">
        <v>30</v>
      </c>
      <c r="N8" s="214" t="s">
        <v>104</v>
      </c>
      <c r="O8" s="214" t="s">
        <v>101</v>
      </c>
      <c r="P8" s="214" t="s">
        <v>105</v>
      </c>
      <c r="Q8" s="214" t="s">
        <v>106</v>
      </c>
      <c r="R8" s="214" t="s">
        <v>107</v>
      </c>
      <c r="S8" s="214" t="s">
        <v>118</v>
      </c>
      <c r="T8" s="214" t="s">
        <v>131</v>
      </c>
      <c r="U8" s="214" t="s">
        <v>133</v>
      </c>
    </row>
    <row r="9" spans="1:22" ht="15.75" customHeight="1">
      <c r="A9" s="639" t="s">
        <v>10</v>
      </c>
      <c r="B9" s="640"/>
      <c r="C9" s="332">
        <f>C10+C24</f>
        <v>0</v>
      </c>
      <c r="D9" s="332">
        <f aca="true" t="shared" si="0" ref="D9:T9">D10+D24</f>
        <v>0</v>
      </c>
      <c r="E9" s="332">
        <f t="shared" si="0"/>
        <v>0</v>
      </c>
      <c r="F9" s="332">
        <f t="shared" si="0"/>
        <v>0</v>
      </c>
      <c r="G9" s="332">
        <f t="shared" si="0"/>
        <v>0</v>
      </c>
      <c r="H9" s="332">
        <f t="shared" si="0"/>
        <v>0</v>
      </c>
      <c r="I9" s="332">
        <f t="shared" si="0"/>
        <v>0</v>
      </c>
      <c r="J9" s="332">
        <f t="shared" si="0"/>
        <v>0</v>
      </c>
      <c r="K9" s="332">
        <f t="shared" si="0"/>
        <v>0</v>
      </c>
      <c r="L9" s="332">
        <f t="shared" si="0"/>
        <v>0</v>
      </c>
      <c r="M9" s="332">
        <f t="shared" si="0"/>
        <v>0</v>
      </c>
      <c r="N9" s="332">
        <f t="shared" si="0"/>
        <v>0</v>
      </c>
      <c r="O9" s="332">
        <f t="shared" si="0"/>
        <v>0</v>
      </c>
      <c r="P9" s="332">
        <f t="shared" si="0"/>
        <v>0</v>
      </c>
      <c r="Q9" s="332">
        <f t="shared" si="0"/>
        <v>0</v>
      </c>
      <c r="R9" s="332">
        <f t="shared" si="0"/>
        <v>0</v>
      </c>
      <c r="S9" s="332">
        <f t="shared" si="0"/>
        <v>0</v>
      </c>
      <c r="T9" s="332">
        <f t="shared" si="0"/>
        <v>0</v>
      </c>
      <c r="U9" s="244">
        <f>IF(I9&lt;&gt;0,J9/I9,"")</f>
      </c>
      <c r="V9" s="4" t="s">
        <v>2</v>
      </c>
    </row>
    <row r="10" spans="1:21" ht="15.75" customHeight="1">
      <c r="A10" s="215" t="s">
        <v>0</v>
      </c>
      <c r="B10" s="216" t="s">
        <v>89</v>
      </c>
      <c r="C10" s="333">
        <f>SUM(C11:C23)</f>
        <v>0</v>
      </c>
      <c r="D10" s="333">
        <f aca="true" t="shared" si="1" ref="D10:T10">SUM(D11:D23)</f>
        <v>0</v>
      </c>
      <c r="E10" s="333">
        <f t="shared" si="1"/>
        <v>0</v>
      </c>
      <c r="F10" s="333">
        <f t="shared" si="1"/>
        <v>0</v>
      </c>
      <c r="G10" s="333">
        <f t="shared" si="1"/>
        <v>0</v>
      </c>
      <c r="H10" s="333">
        <f t="shared" si="1"/>
        <v>0</v>
      </c>
      <c r="I10" s="333">
        <f t="shared" si="1"/>
        <v>0</v>
      </c>
      <c r="J10" s="333">
        <f t="shared" si="1"/>
        <v>0</v>
      </c>
      <c r="K10" s="333">
        <f t="shared" si="1"/>
        <v>0</v>
      </c>
      <c r="L10" s="333">
        <f t="shared" si="1"/>
        <v>0</v>
      </c>
      <c r="M10" s="333">
        <f t="shared" si="1"/>
        <v>0</v>
      </c>
      <c r="N10" s="333">
        <f t="shared" si="1"/>
        <v>0</v>
      </c>
      <c r="O10" s="333">
        <f t="shared" si="1"/>
        <v>0</v>
      </c>
      <c r="P10" s="333">
        <f t="shared" si="1"/>
        <v>0</v>
      </c>
      <c r="Q10" s="333">
        <f t="shared" si="1"/>
        <v>0</v>
      </c>
      <c r="R10" s="333">
        <f t="shared" si="1"/>
        <v>0</v>
      </c>
      <c r="S10" s="333">
        <f t="shared" si="1"/>
        <v>0</v>
      </c>
      <c r="T10" s="333">
        <f t="shared" si="1"/>
        <v>0</v>
      </c>
      <c r="U10" s="244">
        <f aca="true" t="shared" si="2" ref="U10:U37">IF(I10&lt;&gt;0,J10/I10,"")</f>
      </c>
    </row>
    <row r="11" spans="1:23" ht="15.75" customHeight="1">
      <c r="A11" s="217" t="s">
        <v>13</v>
      </c>
      <c r="B11" s="218" t="s">
        <v>31</v>
      </c>
      <c r="C11" s="332">
        <f>D11+E11</f>
        <v>0</v>
      </c>
      <c r="D11" s="245"/>
      <c r="E11" s="246"/>
      <c r="F11" s="246"/>
      <c r="G11" s="246"/>
      <c r="H11" s="332">
        <f>I11+Q11+R11+S11</f>
        <v>0</v>
      </c>
      <c r="I11" s="332">
        <f>J11+N11+O11+P11</f>
        <v>0</v>
      </c>
      <c r="J11" s="334">
        <f>K11+L11+M11</f>
        <v>0</v>
      </c>
      <c r="K11" s="246"/>
      <c r="L11" s="246"/>
      <c r="M11" s="246"/>
      <c r="N11" s="246"/>
      <c r="O11" s="246"/>
      <c r="P11" s="246"/>
      <c r="Q11" s="246"/>
      <c r="R11" s="246"/>
      <c r="S11" s="246"/>
      <c r="T11" s="332">
        <f>SUM(N11:S11)</f>
        <v>0</v>
      </c>
      <c r="U11" s="244">
        <f t="shared" si="2"/>
      </c>
      <c r="V11" s="61" t="s">
        <v>2</v>
      </c>
      <c r="W11" s="4" t="s">
        <v>2</v>
      </c>
    </row>
    <row r="12" spans="1:21" ht="15.75" customHeight="1">
      <c r="A12" s="217" t="s">
        <v>14</v>
      </c>
      <c r="B12" s="242" t="s">
        <v>33</v>
      </c>
      <c r="C12" s="332">
        <f aca="true" t="shared" si="3" ref="C12:C37">D12+E12</f>
        <v>0</v>
      </c>
      <c r="D12" s="245"/>
      <c r="E12" s="246"/>
      <c r="F12" s="246"/>
      <c r="G12" s="246"/>
      <c r="H12" s="332">
        <f aca="true" t="shared" si="4" ref="H12:H23">I12+Q12+R12+S12</f>
        <v>0</v>
      </c>
      <c r="I12" s="332">
        <f aca="true" t="shared" si="5" ref="I12:I37">J12+N12+O12+P12</f>
        <v>0</v>
      </c>
      <c r="J12" s="334">
        <f aca="true" t="shared" si="6" ref="J12:J23">K12+L12+M12</f>
        <v>0</v>
      </c>
      <c r="K12" s="246"/>
      <c r="L12" s="246"/>
      <c r="M12" s="246"/>
      <c r="N12" s="246"/>
      <c r="O12" s="246"/>
      <c r="P12" s="246"/>
      <c r="Q12" s="246"/>
      <c r="R12" s="246"/>
      <c r="S12" s="246"/>
      <c r="T12" s="332">
        <f aca="true" t="shared" si="7" ref="T12:T23">SUM(N12:S12)</f>
        <v>0</v>
      </c>
      <c r="U12" s="244">
        <f t="shared" si="2"/>
      </c>
    </row>
    <row r="13" spans="1:21" ht="15.75" customHeight="1">
      <c r="A13" s="217" t="s">
        <v>19</v>
      </c>
      <c r="B13" s="243" t="s">
        <v>141</v>
      </c>
      <c r="C13" s="332">
        <f t="shared" si="3"/>
        <v>0</v>
      </c>
      <c r="D13" s="245"/>
      <c r="E13" s="246"/>
      <c r="F13" s="246"/>
      <c r="G13" s="246"/>
      <c r="H13" s="332">
        <f t="shared" si="4"/>
        <v>0</v>
      </c>
      <c r="I13" s="332">
        <f t="shared" si="5"/>
        <v>0</v>
      </c>
      <c r="J13" s="334">
        <f t="shared" si="6"/>
        <v>0</v>
      </c>
      <c r="K13" s="246"/>
      <c r="L13" s="246"/>
      <c r="M13" s="246"/>
      <c r="N13" s="246"/>
      <c r="O13" s="246"/>
      <c r="P13" s="246"/>
      <c r="Q13" s="246"/>
      <c r="R13" s="246"/>
      <c r="S13" s="246"/>
      <c r="T13" s="332">
        <f t="shared" si="7"/>
        <v>0</v>
      </c>
      <c r="U13" s="244">
        <f t="shared" si="2"/>
      </c>
    </row>
    <row r="14" spans="1:21" ht="15.75" customHeight="1">
      <c r="A14" s="217" t="s">
        <v>22</v>
      </c>
      <c r="B14" s="218" t="s">
        <v>145</v>
      </c>
      <c r="C14" s="332">
        <f t="shared" si="3"/>
        <v>0</v>
      </c>
      <c r="D14" s="245"/>
      <c r="E14" s="246"/>
      <c r="F14" s="246"/>
      <c r="G14" s="246"/>
      <c r="H14" s="332">
        <f t="shared" si="4"/>
        <v>0</v>
      </c>
      <c r="I14" s="332">
        <f t="shared" si="5"/>
        <v>0</v>
      </c>
      <c r="J14" s="334">
        <f t="shared" si="6"/>
        <v>0</v>
      </c>
      <c r="K14" s="246"/>
      <c r="L14" s="246"/>
      <c r="M14" s="246"/>
      <c r="N14" s="246"/>
      <c r="O14" s="246"/>
      <c r="P14" s="246"/>
      <c r="Q14" s="246"/>
      <c r="R14" s="246"/>
      <c r="S14" s="246"/>
      <c r="T14" s="332">
        <f t="shared" si="7"/>
        <v>0</v>
      </c>
      <c r="U14" s="244">
        <f t="shared" si="2"/>
      </c>
    </row>
    <row r="15" spans="1:21" ht="15.75" customHeight="1">
      <c r="A15" s="217" t="s">
        <v>23</v>
      </c>
      <c r="B15" s="219" t="s">
        <v>144</v>
      </c>
      <c r="C15" s="332">
        <f t="shared" si="3"/>
        <v>0</v>
      </c>
      <c r="D15" s="245"/>
      <c r="E15" s="246"/>
      <c r="F15" s="246"/>
      <c r="G15" s="246"/>
      <c r="H15" s="332">
        <f t="shared" si="4"/>
        <v>0</v>
      </c>
      <c r="I15" s="332">
        <f t="shared" si="5"/>
        <v>0</v>
      </c>
      <c r="J15" s="334">
        <f t="shared" si="6"/>
        <v>0</v>
      </c>
      <c r="K15" s="246"/>
      <c r="L15" s="246"/>
      <c r="M15" s="246"/>
      <c r="N15" s="246"/>
      <c r="O15" s="246"/>
      <c r="P15" s="246"/>
      <c r="Q15" s="246"/>
      <c r="R15" s="246"/>
      <c r="S15" s="246"/>
      <c r="T15" s="332">
        <f t="shared" si="7"/>
        <v>0</v>
      </c>
      <c r="U15" s="244">
        <f t="shared" si="2"/>
      </c>
    </row>
    <row r="16" spans="1:23" ht="15.75" customHeight="1">
      <c r="A16" s="217" t="s">
        <v>24</v>
      </c>
      <c r="B16" s="218" t="s">
        <v>128</v>
      </c>
      <c r="C16" s="332">
        <f t="shared" si="3"/>
        <v>0</v>
      </c>
      <c r="D16" s="245"/>
      <c r="E16" s="246"/>
      <c r="F16" s="246"/>
      <c r="G16" s="246"/>
      <c r="H16" s="332">
        <f t="shared" si="4"/>
        <v>0</v>
      </c>
      <c r="I16" s="332">
        <f t="shared" si="5"/>
        <v>0</v>
      </c>
      <c r="J16" s="334">
        <f t="shared" si="6"/>
        <v>0</v>
      </c>
      <c r="K16" s="246"/>
      <c r="L16" s="246"/>
      <c r="M16" s="246"/>
      <c r="N16" s="246"/>
      <c r="O16" s="246"/>
      <c r="P16" s="246"/>
      <c r="Q16" s="246"/>
      <c r="R16" s="246"/>
      <c r="S16" s="246"/>
      <c r="T16" s="332">
        <f t="shared" si="7"/>
        <v>0</v>
      </c>
      <c r="U16" s="244">
        <f t="shared" si="2"/>
      </c>
      <c r="V16" s="4" t="s">
        <v>2</v>
      </c>
      <c r="W16" s="35"/>
    </row>
    <row r="17" spans="1:21" ht="15.75" customHeight="1">
      <c r="A17" s="217" t="s">
        <v>25</v>
      </c>
      <c r="B17" s="218" t="s">
        <v>129</v>
      </c>
      <c r="C17" s="332">
        <f t="shared" si="3"/>
        <v>0</v>
      </c>
      <c r="D17" s="245"/>
      <c r="E17" s="246"/>
      <c r="F17" s="246"/>
      <c r="G17" s="246"/>
      <c r="H17" s="332">
        <f t="shared" si="4"/>
        <v>0</v>
      </c>
      <c r="I17" s="332">
        <f t="shared" si="5"/>
        <v>0</v>
      </c>
      <c r="J17" s="334">
        <f t="shared" si="6"/>
        <v>0</v>
      </c>
      <c r="K17" s="246"/>
      <c r="L17" s="246"/>
      <c r="M17" s="246"/>
      <c r="N17" s="246"/>
      <c r="O17" s="246"/>
      <c r="P17" s="246"/>
      <c r="Q17" s="246"/>
      <c r="R17" s="246"/>
      <c r="S17" s="246"/>
      <c r="T17" s="332">
        <f t="shared" si="7"/>
        <v>0</v>
      </c>
      <c r="U17" s="244">
        <f t="shared" si="2"/>
      </c>
    </row>
    <row r="18" spans="1:21" ht="15.75" customHeight="1">
      <c r="A18" s="217" t="s">
        <v>26</v>
      </c>
      <c r="B18" s="218" t="s">
        <v>32</v>
      </c>
      <c r="C18" s="332">
        <f t="shared" si="3"/>
        <v>0</v>
      </c>
      <c r="D18" s="245"/>
      <c r="E18" s="246"/>
      <c r="F18" s="246"/>
      <c r="G18" s="246"/>
      <c r="H18" s="332">
        <f t="shared" si="4"/>
        <v>0</v>
      </c>
      <c r="I18" s="332">
        <f t="shared" si="5"/>
        <v>0</v>
      </c>
      <c r="J18" s="334">
        <f t="shared" si="6"/>
        <v>0</v>
      </c>
      <c r="K18" s="246"/>
      <c r="L18" s="246"/>
      <c r="M18" s="246"/>
      <c r="N18" s="246"/>
      <c r="O18" s="246"/>
      <c r="P18" s="246"/>
      <c r="Q18" s="246"/>
      <c r="R18" s="246"/>
      <c r="S18" s="246"/>
      <c r="T18" s="332">
        <f t="shared" si="7"/>
        <v>0</v>
      </c>
      <c r="U18" s="244">
        <f t="shared" si="2"/>
      </c>
    </row>
    <row r="19" spans="1:21" ht="15.75" customHeight="1">
      <c r="A19" s="217" t="s">
        <v>27</v>
      </c>
      <c r="B19" s="218" t="s">
        <v>34</v>
      </c>
      <c r="C19" s="332">
        <f t="shared" si="3"/>
        <v>0</v>
      </c>
      <c r="D19" s="245"/>
      <c r="E19" s="246"/>
      <c r="F19" s="246"/>
      <c r="G19" s="246"/>
      <c r="H19" s="332">
        <f t="shared" si="4"/>
        <v>0</v>
      </c>
      <c r="I19" s="332">
        <f t="shared" si="5"/>
        <v>0</v>
      </c>
      <c r="J19" s="334">
        <f t="shared" si="6"/>
        <v>0</v>
      </c>
      <c r="K19" s="246"/>
      <c r="L19" s="246"/>
      <c r="M19" s="246"/>
      <c r="N19" s="246"/>
      <c r="O19" s="246"/>
      <c r="P19" s="246"/>
      <c r="Q19" s="246"/>
      <c r="R19" s="246"/>
      <c r="S19" s="246"/>
      <c r="T19" s="332">
        <f t="shared" si="7"/>
        <v>0</v>
      </c>
      <c r="U19" s="244">
        <f t="shared" si="2"/>
      </c>
    </row>
    <row r="20" spans="1:21" ht="15.75" customHeight="1">
      <c r="A20" s="217" t="s">
        <v>29</v>
      </c>
      <c r="B20" s="218" t="s">
        <v>35</v>
      </c>
      <c r="C20" s="332">
        <f t="shared" si="3"/>
        <v>0</v>
      </c>
      <c r="D20" s="245"/>
      <c r="E20" s="246"/>
      <c r="F20" s="246"/>
      <c r="G20" s="246"/>
      <c r="H20" s="332">
        <f t="shared" si="4"/>
        <v>0</v>
      </c>
      <c r="I20" s="332">
        <f t="shared" si="5"/>
        <v>0</v>
      </c>
      <c r="J20" s="334">
        <f t="shared" si="6"/>
        <v>0</v>
      </c>
      <c r="K20" s="246"/>
      <c r="L20" s="246"/>
      <c r="M20" s="246"/>
      <c r="N20" s="246"/>
      <c r="O20" s="246"/>
      <c r="P20" s="246"/>
      <c r="Q20" s="246"/>
      <c r="R20" s="246"/>
      <c r="S20" s="246"/>
      <c r="T20" s="332">
        <f t="shared" si="7"/>
        <v>0</v>
      </c>
      <c r="U20" s="244">
        <f t="shared" si="2"/>
      </c>
    </row>
    <row r="21" spans="1:21" ht="15.75" customHeight="1">
      <c r="A21" s="217" t="s">
        <v>30</v>
      </c>
      <c r="B21" s="218" t="s">
        <v>143</v>
      </c>
      <c r="C21" s="332">
        <f t="shared" si="3"/>
        <v>0</v>
      </c>
      <c r="D21" s="245"/>
      <c r="E21" s="246"/>
      <c r="F21" s="246"/>
      <c r="G21" s="246"/>
      <c r="H21" s="332">
        <f t="shared" si="4"/>
        <v>0</v>
      </c>
      <c r="I21" s="332">
        <f t="shared" si="5"/>
        <v>0</v>
      </c>
      <c r="J21" s="334">
        <f t="shared" si="6"/>
        <v>0</v>
      </c>
      <c r="K21" s="246"/>
      <c r="L21" s="246"/>
      <c r="M21" s="246"/>
      <c r="N21" s="246"/>
      <c r="O21" s="246"/>
      <c r="P21" s="246"/>
      <c r="Q21" s="246"/>
      <c r="R21" s="246"/>
      <c r="S21" s="246"/>
      <c r="T21" s="332">
        <f t="shared" si="7"/>
        <v>0</v>
      </c>
      <c r="U21" s="244">
        <f t="shared" si="2"/>
      </c>
    </row>
    <row r="22" spans="1:21" ht="15.75" customHeight="1">
      <c r="A22" s="217" t="s">
        <v>104</v>
      </c>
      <c r="B22" s="218" t="s">
        <v>142</v>
      </c>
      <c r="C22" s="332">
        <f t="shared" si="3"/>
        <v>0</v>
      </c>
      <c r="D22" s="245"/>
      <c r="E22" s="246"/>
      <c r="F22" s="246"/>
      <c r="G22" s="246"/>
      <c r="H22" s="332">
        <f t="shared" si="4"/>
        <v>0</v>
      </c>
      <c r="I22" s="332">
        <f t="shared" si="5"/>
        <v>0</v>
      </c>
      <c r="J22" s="334">
        <f t="shared" si="6"/>
        <v>0</v>
      </c>
      <c r="K22" s="246"/>
      <c r="L22" s="246"/>
      <c r="M22" s="246"/>
      <c r="N22" s="246"/>
      <c r="O22" s="246"/>
      <c r="P22" s="246"/>
      <c r="Q22" s="246"/>
      <c r="R22" s="246"/>
      <c r="S22" s="246"/>
      <c r="T22" s="332">
        <f t="shared" si="7"/>
        <v>0</v>
      </c>
      <c r="U22" s="244">
        <f t="shared" si="2"/>
      </c>
    </row>
    <row r="23" spans="1:21" ht="15.75" customHeight="1">
      <c r="A23" s="217" t="s">
        <v>101</v>
      </c>
      <c r="B23" s="218" t="s">
        <v>102</v>
      </c>
      <c r="C23" s="332">
        <f t="shared" si="3"/>
        <v>0</v>
      </c>
      <c r="D23" s="245"/>
      <c r="E23" s="246"/>
      <c r="F23" s="246"/>
      <c r="G23" s="246"/>
      <c r="H23" s="332">
        <f t="shared" si="4"/>
        <v>0</v>
      </c>
      <c r="I23" s="332">
        <f t="shared" si="5"/>
        <v>0</v>
      </c>
      <c r="J23" s="334">
        <f t="shared" si="6"/>
        <v>0</v>
      </c>
      <c r="K23" s="246"/>
      <c r="L23" s="246"/>
      <c r="M23" s="246"/>
      <c r="N23" s="246"/>
      <c r="O23" s="246"/>
      <c r="P23" s="246"/>
      <c r="Q23" s="246"/>
      <c r="R23" s="246"/>
      <c r="S23" s="246"/>
      <c r="T23" s="332">
        <f t="shared" si="7"/>
        <v>0</v>
      </c>
      <c r="U23" s="244">
        <f t="shared" si="2"/>
      </c>
    </row>
    <row r="24" spans="1:21" ht="15.75" customHeight="1">
      <c r="A24" s="215" t="s">
        <v>1</v>
      </c>
      <c r="B24" s="216" t="s">
        <v>90</v>
      </c>
      <c r="C24" s="333">
        <f>SUM(C25:C37)</f>
        <v>0</v>
      </c>
      <c r="D24" s="333">
        <f aca="true" t="shared" si="8" ref="D24:T24">SUM(D25:D37)</f>
        <v>0</v>
      </c>
      <c r="E24" s="333">
        <f t="shared" si="8"/>
        <v>0</v>
      </c>
      <c r="F24" s="333">
        <f t="shared" si="8"/>
        <v>0</v>
      </c>
      <c r="G24" s="333">
        <f t="shared" si="8"/>
        <v>0</v>
      </c>
      <c r="H24" s="333">
        <f t="shared" si="8"/>
        <v>0</v>
      </c>
      <c r="I24" s="333">
        <f t="shared" si="8"/>
        <v>0</v>
      </c>
      <c r="J24" s="335">
        <f t="shared" si="8"/>
        <v>0</v>
      </c>
      <c r="K24" s="333">
        <f t="shared" si="8"/>
        <v>0</v>
      </c>
      <c r="L24" s="333">
        <f t="shared" si="8"/>
        <v>0</v>
      </c>
      <c r="M24" s="333">
        <f t="shared" si="8"/>
        <v>0</v>
      </c>
      <c r="N24" s="333">
        <f t="shared" si="8"/>
        <v>0</v>
      </c>
      <c r="O24" s="333">
        <f t="shared" si="8"/>
        <v>0</v>
      </c>
      <c r="P24" s="333">
        <f t="shared" si="8"/>
        <v>0</v>
      </c>
      <c r="Q24" s="333">
        <f t="shared" si="8"/>
        <v>0</v>
      </c>
      <c r="R24" s="333">
        <f t="shared" si="8"/>
        <v>0</v>
      </c>
      <c r="S24" s="333">
        <f t="shared" si="8"/>
        <v>0</v>
      </c>
      <c r="T24" s="333">
        <f t="shared" si="8"/>
        <v>0</v>
      </c>
      <c r="U24" s="244">
        <f t="shared" si="2"/>
      </c>
    </row>
    <row r="25" spans="1:21" ht="15.75" customHeight="1">
      <c r="A25" s="48" t="s">
        <v>13</v>
      </c>
      <c r="B25" s="49" t="s">
        <v>31</v>
      </c>
      <c r="C25" s="332">
        <f t="shared" si="3"/>
        <v>0</v>
      </c>
      <c r="D25" s="245"/>
      <c r="E25" s="246"/>
      <c r="F25" s="246"/>
      <c r="G25" s="246"/>
      <c r="H25" s="332">
        <f>I25+Q25+R25+S25</f>
        <v>0</v>
      </c>
      <c r="I25" s="332">
        <f t="shared" si="5"/>
        <v>0</v>
      </c>
      <c r="J25" s="334">
        <f>K25+L25+M25</f>
        <v>0</v>
      </c>
      <c r="K25" s="246"/>
      <c r="L25" s="246"/>
      <c r="M25" s="246"/>
      <c r="N25" s="246"/>
      <c r="O25" s="246"/>
      <c r="P25" s="246"/>
      <c r="Q25" s="246"/>
      <c r="R25" s="246"/>
      <c r="S25" s="246"/>
      <c r="T25" s="332">
        <f>SUM(N25:S25)</f>
        <v>0</v>
      </c>
      <c r="U25" s="244">
        <f t="shared" si="2"/>
      </c>
    </row>
    <row r="26" spans="1:21" ht="15.75" customHeight="1">
      <c r="A26" s="48" t="s">
        <v>14</v>
      </c>
      <c r="B26" s="178" t="s">
        <v>33</v>
      </c>
      <c r="C26" s="332">
        <f t="shared" si="3"/>
        <v>0</v>
      </c>
      <c r="D26" s="245"/>
      <c r="E26" s="246"/>
      <c r="F26" s="246"/>
      <c r="G26" s="246"/>
      <c r="H26" s="332">
        <f aca="true" t="shared" si="9" ref="H26:H37">I26+Q26+R26+S26</f>
        <v>0</v>
      </c>
      <c r="I26" s="332">
        <f t="shared" si="5"/>
        <v>0</v>
      </c>
      <c r="J26" s="334">
        <f aca="true" t="shared" si="10" ref="J26:J37">K26+L26+M26</f>
        <v>0</v>
      </c>
      <c r="K26" s="246"/>
      <c r="L26" s="246"/>
      <c r="M26" s="246"/>
      <c r="N26" s="246"/>
      <c r="O26" s="246"/>
      <c r="P26" s="246"/>
      <c r="Q26" s="246"/>
      <c r="R26" s="246"/>
      <c r="S26" s="246"/>
      <c r="T26" s="332">
        <f aca="true" t="shared" si="11" ref="T26:T37">SUM(N26:S26)</f>
        <v>0</v>
      </c>
      <c r="U26" s="244">
        <f t="shared" si="2"/>
      </c>
    </row>
    <row r="27" spans="1:21" ht="15.75" customHeight="1">
      <c r="A27" s="48" t="s">
        <v>19</v>
      </c>
      <c r="B27" s="179" t="s">
        <v>141</v>
      </c>
      <c r="C27" s="332">
        <f t="shared" si="3"/>
        <v>0</v>
      </c>
      <c r="D27" s="245"/>
      <c r="E27" s="246"/>
      <c r="F27" s="246"/>
      <c r="G27" s="246"/>
      <c r="H27" s="332">
        <f t="shared" si="9"/>
        <v>0</v>
      </c>
      <c r="I27" s="332">
        <f t="shared" si="5"/>
        <v>0</v>
      </c>
      <c r="J27" s="334">
        <f t="shared" si="10"/>
        <v>0</v>
      </c>
      <c r="K27" s="246"/>
      <c r="L27" s="246"/>
      <c r="M27" s="246"/>
      <c r="N27" s="246"/>
      <c r="O27" s="246"/>
      <c r="P27" s="246"/>
      <c r="Q27" s="246"/>
      <c r="R27" s="246"/>
      <c r="S27" s="246"/>
      <c r="T27" s="332">
        <f t="shared" si="11"/>
        <v>0</v>
      </c>
      <c r="U27" s="244">
        <f t="shared" si="2"/>
      </c>
    </row>
    <row r="28" spans="1:21" ht="15.75" customHeight="1">
      <c r="A28" s="48" t="s">
        <v>22</v>
      </c>
      <c r="B28" s="49" t="s">
        <v>145</v>
      </c>
      <c r="C28" s="332">
        <f t="shared" si="3"/>
        <v>0</v>
      </c>
      <c r="D28" s="245"/>
      <c r="E28" s="246"/>
      <c r="F28" s="246"/>
      <c r="G28" s="246"/>
      <c r="H28" s="332">
        <f t="shared" si="9"/>
        <v>0</v>
      </c>
      <c r="I28" s="332">
        <f t="shared" si="5"/>
        <v>0</v>
      </c>
      <c r="J28" s="334">
        <f t="shared" si="10"/>
        <v>0</v>
      </c>
      <c r="K28" s="246"/>
      <c r="L28" s="246"/>
      <c r="M28" s="246"/>
      <c r="N28" s="246"/>
      <c r="O28" s="246"/>
      <c r="P28" s="246"/>
      <c r="Q28" s="246"/>
      <c r="R28" s="246"/>
      <c r="S28" s="246"/>
      <c r="T28" s="332">
        <f t="shared" si="11"/>
        <v>0</v>
      </c>
      <c r="U28" s="244">
        <f t="shared" si="2"/>
      </c>
    </row>
    <row r="29" spans="1:21" ht="15.75" customHeight="1">
      <c r="A29" s="48" t="s">
        <v>23</v>
      </c>
      <c r="B29" s="52" t="s">
        <v>144</v>
      </c>
      <c r="C29" s="332">
        <f t="shared" si="3"/>
        <v>0</v>
      </c>
      <c r="D29" s="245"/>
      <c r="E29" s="246"/>
      <c r="F29" s="246"/>
      <c r="G29" s="246"/>
      <c r="H29" s="332">
        <f t="shared" si="9"/>
        <v>0</v>
      </c>
      <c r="I29" s="332">
        <f t="shared" si="5"/>
        <v>0</v>
      </c>
      <c r="J29" s="334">
        <f t="shared" si="10"/>
        <v>0</v>
      </c>
      <c r="K29" s="246"/>
      <c r="L29" s="246"/>
      <c r="M29" s="246"/>
      <c r="N29" s="246"/>
      <c r="O29" s="246"/>
      <c r="P29" s="246"/>
      <c r="Q29" s="246"/>
      <c r="R29" s="246"/>
      <c r="S29" s="246"/>
      <c r="T29" s="332">
        <f t="shared" si="11"/>
        <v>0</v>
      </c>
      <c r="U29" s="244">
        <f t="shared" si="2"/>
      </c>
    </row>
    <row r="30" spans="1:21" ht="15.75" customHeight="1">
      <c r="A30" s="48" t="s">
        <v>24</v>
      </c>
      <c r="B30" s="49" t="s">
        <v>128</v>
      </c>
      <c r="C30" s="332">
        <f t="shared" si="3"/>
        <v>0</v>
      </c>
      <c r="D30" s="245"/>
      <c r="E30" s="246"/>
      <c r="F30" s="246"/>
      <c r="G30" s="246"/>
      <c r="H30" s="332">
        <f t="shared" si="9"/>
        <v>0</v>
      </c>
      <c r="I30" s="332">
        <f t="shared" si="5"/>
        <v>0</v>
      </c>
      <c r="J30" s="334">
        <f t="shared" si="10"/>
        <v>0</v>
      </c>
      <c r="K30" s="246"/>
      <c r="L30" s="246"/>
      <c r="M30" s="246"/>
      <c r="N30" s="246"/>
      <c r="O30" s="246"/>
      <c r="P30" s="246"/>
      <c r="Q30" s="246"/>
      <c r="R30" s="246"/>
      <c r="S30" s="246"/>
      <c r="T30" s="332">
        <f t="shared" si="11"/>
        <v>0</v>
      </c>
      <c r="U30" s="244">
        <f t="shared" si="2"/>
      </c>
    </row>
    <row r="31" spans="1:21" ht="15.75" customHeight="1">
      <c r="A31" s="48" t="s">
        <v>25</v>
      </c>
      <c r="B31" s="49" t="s">
        <v>129</v>
      </c>
      <c r="C31" s="332">
        <f t="shared" si="3"/>
        <v>0</v>
      </c>
      <c r="D31" s="245"/>
      <c r="E31" s="246"/>
      <c r="F31" s="246"/>
      <c r="G31" s="246"/>
      <c r="H31" s="332">
        <f t="shared" si="9"/>
        <v>0</v>
      </c>
      <c r="I31" s="332">
        <f t="shared" si="5"/>
        <v>0</v>
      </c>
      <c r="J31" s="334">
        <f t="shared" si="10"/>
        <v>0</v>
      </c>
      <c r="K31" s="246"/>
      <c r="L31" s="246"/>
      <c r="M31" s="246"/>
      <c r="N31" s="246"/>
      <c r="O31" s="246"/>
      <c r="P31" s="246"/>
      <c r="Q31" s="246"/>
      <c r="R31" s="246"/>
      <c r="S31" s="246"/>
      <c r="T31" s="332">
        <f t="shared" si="11"/>
        <v>0</v>
      </c>
      <c r="U31" s="244">
        <f t="shared" si="2"/>
      </c>
    </row>
    <row r="32" spans="1:21" ht="15.75" customHeight="1">
      <c r="A32" s="48" t="s">
        <v>26</v>
      </c>
      <c r="B32" s="49" t="s">
        <v>32</v>
      </c>
      <c r="C32" s="332">
        <f t="shared" si="3"/>
        <v>0</v>
      </c>
      <c r="D32" s="245"/>
      <c r="E32" s="246"/>
      <c r="F32" s="246"/>
      <c r="G32" s="246"/>
      <c r="H32" s="332">
        <f t="shared" si="9"/>
        <v>0</v>
      </c>
      <c r="I32" s="332">
        <f t="shared" si="5"/>
        <v>0</v>
      </c>
      <c r="J32" s="334">
        <f t="shared" si="10"/>
        <v>0</v>
      </c>
      <c r="K32" s="246"/>
      <c r="L32" s="246"/>
      <c r="M32" s="246"/>
      <c r="N32" s="246"/>
      <c r="O32" s="246"/>
      <c r="P32" s="246"/>
      <c r="Q32" s="246"/>
      <c r="R32" s="246"/>
      <c r="S32" s="246"/>
      <c r="T32" s="332">
        <f t="shared" si="11"/>
        <v>0</v>
      </c>
      <c r="U32" s="244">
        <f t="shared" si="2"/>
      </c>
    </row>
    <row r="33" spans="1:21" ht="15.75" customHeight="1">
      <c r="A33" s="48" t="s">
        <v>27</v>
      </c>
      <c r="B33" s="49" t="s">
        <v>34</v>
      </c>
      <c r="C33" s="332">
        <f t="shared" si="3"/>
        <v>0</v>
      </c>
      <c r="D33" s="245"/>
      <c r="E33" s="246"/>
      <c r="F33" s="246"/>
      <c r="G33" s="246"/>
      <c r="H33" s="332">
        <f t="shared" si="9"/>
        <v>0</v>
      </c>
      <c r="I33" s="332">
        <f t="shared" si="5"/>
        <v>0</v>
      </c>
      <c r="J33" s="334">
        <f t="shared" si="10"/>
        <v>0</v>
      </c>
      <c r="K33" s="246"/>
      <c r="L33" s="246"/>
      <c r="M33" s="246"/>
      <c r="N33" s="246"/>
      <c r="O33" s="246"/>
      <c r="P33" s="246"/>
      <c r="Q33" s="246"/>
      <c r="R33" s="246"/>
      <c r="S33" s="246"/>
      <c r="T33" s="332">
        <f t="shared" si="11"/>
        <v>0</v>
      </c>
      <c r="U33" s="244">
        <f t="shared" si="2"/>
      </c>
    </row>
    <row r="34" spans="1:21" ht="15.75" customHeight="1">
      <c r="A34" s="48" t="s">
        <v>29</v>
      </c>
      <c r="B34" s="49" t="s">
        <v>35</v>
      </c>
      <c r="C34" s="332">
        <f t="shared" si="3"/>
        <v>0</v>
      </c>
      <c r="D34" s="245"/>
      <c r="E34" s="246"/>
      <c r="F34" s="246"/>
      <c r="G34" s="246"/>
      <c r="H34" s="332">
        <f t="shared" si="9"/>
        <v>0</v>
      </c>
      <c r="I34" s="332">
        <f t="shared" si="5"/>
        <v>0</v>
      </c>
      <c r="J34" s="334">
        <f t="shared" si="10"/>
        <v>0</v>
      </c>
      <c r="K34" s="246"/>
      <c r="L34" s="246"/>
      <c r="M34" s="246"/>
      <c r="N34" s="246"/>
      <c r="O34" s="246"/>
      <c r="P34" s="246"/>
      <c r="Q34" s="246"/>
      <c r="R34" s="246"/>
      <c r="S34" s="246"/>
      <c r="T34" s="332">
        <f t="shared" si="11"/>
        <v>0</v>
      </c>
      <c r="U34" s="244">
        <f t="shared" si="2"/>
      </c>
    </row>
    <row r="35" spans="1:21" ht="15.75" customHeight="1">
      <c r="A35" s="48" t="s">
        <v>30</v>
      </c>
      <c r="B35" s="49" t="s">
        <v>143</v>
      </c>
      <c r="C35" s="332">
        <f t="shared" si="3"/>
        <v>0</v>
      </c>
      <c r="D35" s="245"/>
      <c r="E35" s="246"/>
      <c r="F35" s="246"/>
      <c r="G35" s="246"/>
      <c r="H35" s="332">
        <f t="shared" si="9"/>
        <v>0</v>
      </c>
      <c r="I35" s="332">
        <f t="shared" si="5"/>
        <v>0</v>
      </c>
      <c r="J35" s="334">
        <f t="shared" si="10"/>
        <v>0</v>
      </c>
      <c r="K35" s="246"/>
      <c r="L35" s="246"/>
      <c r="M35" s="246"/>
      <c r="N35" s="246"/>
      <c r="O35" s="246"/>
      <c r="P35" s="246"/>
      <c r="Q35" s="246"/>
      <c r="R35" s="246"/>
      <c r="S35" s="246"/>
      <c r="T35" s="332">
        <f t="shared" si="11"/>
        <v>0</v>
      </c>
      <c r="U35" s="244">
        <f t="shared" si="2"/>
      </c>
    </row>
    <row r="36" spans="1:21" ht="15.75" customHeight="1">
      <c r="A36" s="48" t="s">
        <v>104</v>
      </c>
      <c r="B36" s="49" t="s">
        <v>142</v>
      </c>
      <c r="C36" s="332">
        <f t="shared" si="3"/>
        <v>0</v>
      </c>
      <c r="D36" s="245"/>
      <c r="E36" s="246"/>
      <c r="F36" s="246"/>
      <c r="G36" s="246"/>
      <c r="H36" s="332">
        <f t="shared" si="9"/>
        <v>0</v>
      </c>
      <c r="I36" s="332">
        <f t="shared" si="5"/>
        <v>0</v>
      </c>
      <c r="J36" s="334">
        <f t="shared" si="10"/>
        <v>0</v>
      </c>
      <c r="K36" s="246"/>
      <c r="L36" s="246"/>
      <c r="M36" s="246"/>
      <c r="N36" s="246"/>
      <c r="O36" s="246"/>
      <c r="P36" s="246"/>
      <c r="Q36" s="246"/>
      <c r="R36" s="246"/>
      <c r="S36" s="246"/>
      <c r="T36" s="332">
        <f t="shared" si="11"/>
        <v>0</v>
      </c>
      <c r="U36" s="244">
        <f t="shared" si="2"/>
      </c>
    </row>
    <row r="37" spans="1:21" ht="15.75" customHeight="1">
      <c r="A37" s="48" t="s">
        <v>101</v>
      </c>
      <c r="B37" s="49" t="s">
        <v>102</v>
      </c>
      <c r="C37" s="332">
        <f t="shared" si="3"/>
        <v>0</v>
      </c>
      <c r="D37" s="245"/>
      <c r="E37" s="246"/>
      <c r="F37" s="246"/>
      <c r="G37" s="246"/>
      <c r="H37" s="332">
        <f t="shared" si="9"/>
        <v>0</v>
      </c>
      <c r="I37" s="332">
        <f t="shared" si="5"/>
        <v>0</v>
      </c>
      <c r="J37" s="334">
        <f t="shared" si="10"/>
        <v>0</v>
      </c>
      <c r="K37" s="246"/>
      <c r="L37" s="246"/>
      <c r="M37" s="246"/>
      <c r="N37" s="246"/>
      <c r="O37" s="246"/>
      <c r="P37" s="246"/>
      <c r="Q37" s="246"/>
      <c r="R37" s="246"/>
      <c r="S37" s="246"/>
      <c r="T37" s="332">
        <f t="shared" si="11"/>
        <v>0</v>
      </c>
      <c r="U37" s="244">
        <f t="shared" si="2"/>
      </c>
    </row>
    <row r="38" spans="1:21" s="5" customFormat="1" ht="20.25" customHeight="1">
      <c r="A38" s="612" t="str">
        <f>TT!C7</f>
        <v>Đồng Tháp, ngày 02 tháng 5 năm 2020</v>
      </c>
      <c r="B38" s="613"/>
      <c r="C38" s="613"/>
      <c r="D38" s="613"/>
      <c r="E38" s="613"/>
      <c r="F38" s="236"/>
      <c r="G38" s="236"/>
      <c r="H38" s="236"/>
      <c r="I38" s="237"/>
      <c r="J38" s="237"/>
      <c r="K38" s="237"/>
      <c r="L38" s="237"/>
      <c r="M38" s="237"/>
      <c r="N38" s="614" t="str">
        <f>TT!C4</f>
        <v>Đồng Tháp, ngày 02 tháng 5 năm 2020</v>
      </c>
      <c r="O38" s="615"/>
      <c r="P38" s="615"/>
      <c r="Q38" s="615"/>
      <c r="R38" s="615"/>
      <c r="S38" s="615"/>
      <c r="T38" s="615"/>
      <c r="U38" s="615"/>
    </row>
    <row r="39" spans="1:21" ht="15.75" customHeight="1">
      <c r="A39" s="616" t="s">
        <v>294</v>
      </c>
      <c r="B39" s="617"/>
      <c r="C39" s="617"/>
      <c r="D39" s="617"/>
      <c r="E39" s="617"/>
      <c r="F39" s="238"/>
      <c r="G39" s="238"/>
      <c r="H39" s="238"/>
      <c r="I39" s="177"/>
      <c r="J39" s="177"/>
      <c r="K39" s="177"/>
      <c r="L39" s="177"/>
      <c r="M39" s="177"/>
      <c r="N39" s="618" t="str">
        <f>TT!C5</f>
        <v>KT. CỤC TRƯỞNG
PHÓ CỤC TRƯỞNG</v>
      </c>
      <c r="O39" s="618"/>
      <c r="P39" s="618"/>
      <c r="Q39" s="618"/>
      <c r="R39" s="618"/>
      <c r="S39" s="618"/>
      <c r="T39" s="618"/>
      <c r="U39" s="618"/>
    </row>
    <row r="40" spans="1:21" ht="80.25" customHeight="1">
      <c r="A40" s="239"/>
      <c r="B40" s="239"/>
      <c r="C40" s="239"/>
      <c r="D40" s="239"/>
      <c r="E40" s="239"/>
      <c r="F40" s="171"/>
      <c r="G40" s="171"/>
      <c r="H40" s="171"/>
      <c r="I40" s="177"/>
      <c r="J40" s="177"/>
      <c r="K40" s="177"/>
      <c r="L40" s="177"/>
      <c r="M40" s="177"/>
      <c r="N40" s="177"/>
      <c r="O40" s="177"/>
      <c r="P40" s="171"/>
      <c r="Q40" s="240"/>
      <c r="R40" s="171"/>
      <c r="S40" s="177"/>
      <c r="T40" s="173"/>
      <c r="U40" s="173"/>
    </row>
    <row r="41" spans="1:21" ht="15.75" customHeight="1">
      <c r="A41" s="619" t="str">
        <f>TT!C6</f>
        <v>Nguyễn Chí Hòa</v>
      </c>
      <c r="B41" s="619"/>
      <c r="C41" s="619"/>
      <c r="D41" s="619"/>
      <c r="E41" s="619"/>
      <c r="F41" s="241" t="s">
        <v>2</v>
      </c>
      <c r="G41" s="241"/>
      <c r="H41" s="241"/>
      <c r="I41" s="241"/>
      <c r="J41" s="241"/>
      <c r="K41" s="241"/>
      <c r="L41" s="241"/>
      <c r="M41" s="241"/>
      <c r="N41" s="620" t="str">
        <f>TT!C3</f>
        <v>Vũ Quang Hiện</v>
      </c>
      <c r="O41" s="620"/>
      <c r="P41" s="620"/>
      <c r="Q41" s="620"/>
      <c r="R41" s="620"/>
      <c r="S41" s="620"/>
      <c r="T41" s="620"/>
      <c r="U41" s="620"/>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4">
    <mergeCell ref="O5:O7"/>
    <mergeCell ref="P5:P7"/>
    <mergeCell ref="A8:B8"/>
    <mergeCell ref="A9:B9"/>
    <mergeCell ref="H3:H7"/>
    <mergeCell ref="C3:C7"/>
    <mergeCell ref="J4:P4"/>
    <mergeCell ref="A3:A7"/>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S4:S7"/>
    <mergeCell ref="J5:J7"/>
    <mergeCell ref="K5:M6"/>
    <mergeCell ref="N5:N7"/>
    <mergeCell ref="A38:E38"/>
    <mergeCell ref="N38:U38"/>
    <mergeCell ref="A39:E39"/>
    <mergeCell ref="N39:U39"/>
    <mergeCell ref="A41:E41"/>
    <mergeCell ref="N41:U41"/>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632" t="s">
        <v>151</v>
      </c>
      <c r="B1" s="632"/>
      <c r="C1" s="632"/>
      <c r="D1" s="632"/>
      <c r="E1" s="641" t="s">
        <v>121</v>
      </c>
      <c r="F1" s="641"/>
      <c r="G1" s="641"/>
      <c r="H1" s="641"/>
      <c r="I1" s="641"/>
      <c r="J1" s="641"/>
      <c r="K1" s="641"/>
      <c r="L1" s="641"/>
      <c r="M1" s="641"/>
      <c r="N1" s="641"/>
      <c r="O1" s="641"/>
      <c r="P1" s="641"/>
      <c r="Q1" s="670" t="s">
        <v>150</v>
      </c>
      <c r="R1" s="671"/>
      <c r="S1" s="671"/>
      <c r="T1" s="671"/>
      <c r="U1" s="671"/>
      <c r="V1" s="671"/>
    </row>
    <row r="2" spans="1:22" ht="15.75" customHeight="1">
      <c r="A2" s="25"/>
      <c r="B2" s="27"/>
      <c r="C2" s="27"/>
      <c r="D2" s="27"/>
      <c r="E2" s="6"/>
      <c r="F2" s="6"/>
      <c r="G2" s="6"/>
      <c r="H2" s="37"/>
      <c r="I2" s="39">
        <f>COUNTBLANK(E9:V37)</f>
        <v>522</v>
      </c>
      <c r="J2" s="39">
        <f>COUNTA(E9:V37)</f>
        <v>0</v>
      </c>
      <c r="K2" s="39">
        <f>I2+J2</f>
        <v>522</v>
      </c>
      <c r="L2" s="41"/>
      <c r="M2" s="26"/>
      <c r="N2" s="26"/>
      <c r="O2" s="26"/>
      <c r="P2" s="26"/>
      <c r="Q2" s="672" t="s">
        <v>122</v>
      </c>
      <c r="R2" s="672"/>
      <c r="S2" s="672"/>
      <c r="T2" s="672"/>
      <c r="U2" s="672"/>
      <c r="V2" s="672"/>
    </row>
    <row r="3" spans="1:22" s="11" customFormat="1" ht="15.75" customHeight="1">
      <c r="A3" s="652" t="s">
        <v>21</v>
      </c>
      <c r="B3" s="653"/>
      <c r="C3" s="658" t="s">
        <v>132</v>
      </c>
      <c r="D3" s="661" t="s">
        <v>134</v>
      </c>
      <c r="E3" s="649" t="s">
        <v>4</v>
      </c>
      <c r="F3" s="651"/>
      <c r="G3" s="664" t="s">
        <v>36</v>
      </c>
      <c r="H3" s="642" t="s">
        <v>82</v>
      </c>
      <c r="I3" s="667" t="s">
        <v>37</v>
      </c>
      <c r="J3" s="668"/>
      <c r="K3" s="668"/>
      <c r="L3" s="668"/>
      <c r="M3" s="668"/>
      <c r="N3" s="668"/>
      <c r="O3" s="668"/>
      <c r="P3" s="668"/>
      <c r="Q3" s="668"/>
      <c r="R3" s="668"/>
      <c r="S3" s="668"/>
      <c r="T3" s="669"/>
      <c r="U3" s="664" t="s">
        <v>103</v>
      </c>
      <c r="V3" s="648" t="s">
        <v>108</v>
      </c>
    </row>
    <row r="4" spans="1:22" s="12" customFormat="1" ht="15.75" customHeight="1">
      <c r="A4" s="654"/>
      <c r="B4" s="655"/>
      <c r="C4" s="659"/>
      <c r="D4" s="662"/>
      <c r="E4" s="661" t="s">
        <v>137</v>
      </c>
      <c r="F4" s="661" t="s">
        <v>62</v>
      </c>
      <c r="G4" s="665"/>
      <c r="H4" s="643"/>
      <c r="I4" s="645" t="s">
        <v>37</v>
      </c>
      <c r="J4" s="649" t="s">
        <v>38</v>
      </c>
      <c r="K4" s="650"/>
      <c r="L4" s="650"/>
      <c r="M4" s="650"/>
      <c r="N4" s="650"/>
      <c r="O4" s="650"/>
      <c r="P4" s="650"/>
      <c r="Q4" s="651"/>
      <c r="R4" s="642" t="s">
        <v>139</v>
      </c>
      <c r="S4" s="645" t="s">
        <v>148</v>
      </c>
      <c r="T4" s="642" t="s">
        <v>81</v>
      </c>
      <c r="U4" s="665"/>
      <c r="V4" s="648"/>
    </row>
    <row r="5" spans="1:22" s="11" customFormat="1" ht="15.75" customHeight="1">
      <c r="A5" s="654"/>
      <c r="B5" s="655"/>
      <c r="C5" s="659"/>
      <c r="D5" s="662"/>
      <c r="E5" s="662"/>
      <c r="F5" s="662"/>
      <c r="G5" s="665"/>
      <c r="H5" s="643"/>
      <c r="I5" s="646"/>
      <c r="J5" s="645" t="s">
        <v>61</v>
      </c>
      <c r="K5" s="649" t="s">
        <v>75</v>
      </c>
      <c r="L5" s="650"/>
      <c r="M5" s="650"/>
      <c r="N5" s="650"/>
      <c r="O5" s="650"/>
      <c r="P5" s="650"/>
      <c r="Q5" s="651"/>
      <c r="R5" s="643"/>
      <c r="S5" s="646"/>
      <c r="T5" s="643"/>
      <c r="U5" s="665"/>
      <c r="V5" s="648"/>
    </row>
    <row r="6" spans="1:22" s="11" customFormat="1" ht="15.75" customHeight="1">
      <c r="A6" s="654"/>
      <c r="B6" s="655"/>
      <c r="C6" s="659"/>
      <c r="D6" s="662"/>
      <c r="E6" s="662"/>
      <c r="F6" s="662"/>
      <c r="G6" s="665"/>
      <c r="H6" s="643"/>
      <c r="I6" s="646"/>
      <c r="J6" s="646"/>
      <c r="K6" s="645" t="s">
        <v>96</v>
      </c>
      <c r="L6" s="649" t="s">
        <v>75</v>
      </c>
      <c r="M6" s="650"/>
      <c r="N6" s="651"/>
      <c r="O6" s="645" t="s">
        <v>42</v>
      </c>
      <c r="P6" s="645" t="s">
        <v>147</v>
      </c>
      <c r="Q6" s="645" t="s">
        <v>46</v>
      </c>
      <c r="R6" s="643"/>
      <c r="S6" s="646"/>
      <c r="T6" s="643"/>
      <c r="U6" s="665"/>
      <c r="V6" s="648"/>
    </row>
    <row r="7" spans="1:22" s="11" customFormat="1" ht="44.25" customHeight="1">
      <c r="A7" s="656"/>
      <c r="B7" s="657"/>
      <c r="C7" s="660"/>
      <c r="D7" s="663"/>
      <c r="E7" s="663"/>
      <c r="F7" s="663"/>
      <c r="G7" s="666"/>
      <c r="H7" s="644"/>
      <c r="I7" s="647"/>
      <c r="J7" s="647"/>
      <c r="K7" s="647"/>
      <c r="L7" s="44" t="s">
        <v>39</v>
      </c>
      <c r="M7" s="44" t="s">
        <v>40</v>
      </c>
      <c r="N7" s="44" t="s">
        <v>53</v>
      </c>
      <c r="O7" s="647"/>
      <c r="P7" s="647"/>
      <c r="Q7" s="647"/>
      <c r="R7" s="644"/>
      <c r="S7" s="647"/>
      <c r="T7" s="644"/>
      <c r="U7" s="666"/>
      <c r="V7" s="648"/>
    </row>
    <row r="8" spans="1:22" ht="14.25" customHeight="1">
      <c r="A8" s="649" t="s">
        <v>3</v>
      </c>
      <c r="B8" s="651"/>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649" t="s">
        <v>10</v>
      </c>
      <c r="B9" s="651"/>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673" t="s">
        <v>119</v>
      </c>
      <c r="B38" s="673"/>
      <c r="C38" s="673"/>
      <c r="D38" s="673"/>
      <c r="E38" s="673"/>
      <c r="F38" s="673"/>
      <c r="G38" s="673"/>
      <c r="H38" s="673"/>
      <c r="I38" s="7"/>
      <c r="J38" s="7"/>
      <c r="K38" s="7"/>
      <c r="L38" s="7"/>
      <c r="M38" s="7"/>
      <c r="O38" s="675" t="s">
        <v>127</v>
      </c>
      <c r="P38" s="675"/>
      <c r="Q38" s="675"/>
      <c r="R38" s="675"/>
      <c r="S38" s="675"/>
      <c r="T38" s="675"/>
      <c r="U38" s="675"/>
      <c r="V38" s="675"/>
    </row>
    <row r="39" spans="1:22" ht="15.75">
      <c r="A39" s="674"/>
      <c r="B39" s="674"/>
      <c r="C39" s="674"/>
      <c r="D39" s="674"/>
      <c r="E39" s="674"/>
      <c r="F39" s="674"/>
      <c r="G39" s="674"/>
      <c r="H39" s="674"/>
      <c r="O39" s="676"/>
      <c r="P39" s="676"/>
      <c r="Q39" s="676"/>
      <c r="R39" s="676"/>
      <c r="S39" s="676"/>
      <c r="T39" s="676"/>
      <c r="U39" s="676"/>
      <c r="V39" s="676"/>
    </row>
  </sheetData>
  <sheetProtection/>
  <mergeCells count="31">
    <mergeCell ref="O6:O7"/>
    <mergeCell ref="J4:Q4"/>
    <mergeCell ref="A38:H39"/>
    <mergeCell ref="O38:V39"/>
    <mergeCell ref="U3:U7"/>
    <mergeCell ref="J5:J7"/>
    <mergeCell ref="F4:F7"/>
    <mergeCell ref="A9:B9"/>
    <mergeCell ref="A8:B8"/>
    <mergeCell ref="L6:N6"/>
    <mergeCell ref="Q6:Q7"/>
    <mergeCell ref="C3:C7"/>
    <mergeCell ref="D3:D7"/>
    <mergeCell ref="G3:G7"/>
    <mergeCell ref="I3:T3"/>
    <mergeCell ref="Q1:V1"/>
    <mergeCell ref="T4:T7"/>
    <mergeCell ref="Q2:V2"/>
    <mergeCell ref="E4:E7"/>
    <mergeCell ref="R4:R7"/>
    <mergeCell ref="E3:F3"/>
    <mergeCell ref="E1:P1"/>
    <mergeCell ref="H3:H7"/>
    <mergeCell ref="A1:D1"/>
    <mergeCell ref="I4:I7"/>
    <mergeCell ref="P6:P7"/>
    <mergeCell ref="V3:V7"/>
    <mergeCell ref="S4:S7"/>
    <mergeCell ref="K5:Q5"/>
    <mergeCell ref="A3:B7"/>
    <mergeCell ref="K6:K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28">
      <selection activeCell="B21" sqref="B21"/>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677" t="s">
        <v>100</v>
      </c>
      <c r="B1" s="678"/>
      <c r="C1" s="678"/>
      <c r="D1" s="678"/>
    </row>
    <row r="2" spans="1:4" s="10" customFormat="1" ht="39.75" customHeight="1">
      <c r="A2" s="679" t="s">
        <v>20</v>
      </c>
      <c r="B2" s="680"/>
      <c r="C2" s="220" t="s">
        <v>88</v>
      </c>
      <c r="D2" s="220" t="s">
        <v>91</v>
      </c>
    </row>
    <row r="3" spans="1:4" ht="21" customHeight="1">
      <c r="A3" s="21" t="s">
        <v>13</v>
      </c>
      <c r="B3" s="22" t="s">
        <v>87</v>
      </c>
      <c r="C3" s="234">
        <f>SUM(C4:C11)-C6-C10</f>
        <v>0</v>
      </c>
      <c r="D3" s="232">
        <f>SUM(D4:D11)-D9</f>
        <v>0</v>
      </c>
    </row>
    <row r="4" spans="1:4" s="2" customFormat="1" ht="21" customHeight="1">
      <c r="A4" s="20" t="s">
        <v>15</v>
      </c>
      <c r="B4" s="23" t="s">
        <v>324</v>
      </c>
      <c r="C4" s="232"/>
      <c r="D4" s="232"/>
    </row>
    <row r="5" spans="1:4" s="2" customFormat="1" ht="21" customHeight="1">
      <c r="A5" s="20" t="s">
        <v>16</v>
      </c>
      <c r="B5" s="23" t="s">
        <v>325</v>
      </c>
      <c r="C5" s="232"/>
      <c r="D5" s="232"/>
    </row>
    <row r="6" spans="1:4" s="2" customFormat="1" ht="21" customHeight="1">
      <c r="A6" s="20" t="s">
        <v>41</v>
      </c>
      <c r="B6" s="23" t="s">
        <v>326</v>
      </c>
      <c r="C6" s="233"/>
      <c r="D6" s="232"/>
    </row>
    <row r="7" spans="1:4" s="16" customFormat="1" ht="21" customHeight="1">
      <c r="A7" s="20" t="s">
        <v>43</v>
      </c>
      <c r="B7" s="23" t="s">
        <v>327</v>
      </c>
      <c r="C7" s="232"/>
      <c r="D7" s="232"/>
    </row>
    <row r="8" spans="1:4" s="2" customFormat="1" ht="21" customHeight="1">
      <c r="A8" s="20" t="s">
        <v>44</v>
      </c>
      <c r="B8" s="23" t="s">
        <v>328</v>
      </c>
      <c r="C8" s="232"/>
      <c r="D8" s="232"/>
    </row>
    <row r="9" spans="1:4" s="2" customFormat="1" ht="21" customHeight="1">
      <c r="A9" s="20" t="s">
        <v>77</v>
      </c>
      <c r="B9" s="23" t="s">
        <v>329</v>
      </c>
      <c r="C9" s="232"/>
      <c r="D9" s="233"/>
    </row>
    <row r="10" spans="1:4" s="2" customFormat="1" ht="21" customHeight="1">
      <c r="A10" s="20" t="s">
        <v>80</v>
      </c>
      <c r="B10" s="23" t="s">
        <v>330</v>
      </c>
      <c r="C10" s="233"/>
      <c r="D10" s="232"/>
    </row>
    <row r="11" spans="1:4" s="2" customFormat="1" ht="21" customHeight="1">
      <c r="A11" s="20" t="s">
        <v>83</v>
      </c>
      <c r="B11" s="23" t="s">
        <v>331</v>
      </c>
      <c r="C11" s="232"/>
      <c r="D11" s="232"/>
    </row>
    <row r="12" spans="1:4" s="16" customFormat="1" ht="21" customHeight="1">
      <c r="A12" s="21" t="s">
        <v>14</v>
      </c>
      <c r="B12" s="22" t="s">
        <v>46</v>
      </c>
      <c r="C12" s="234">
        <f>SUM(C13:C15)</f>
        <v>0</v>
      </c>
      <c r="D12" s="234">
        <f>SUM(D13:D15)</f>
        <v>0</v>
      </c>
    </row>
    <row r="13" spans="1:4" s="16" customFormat="1" ht="21" customHeight="1">
      <c r="A13" s="20" t="s">
        <v>17</v>
      </c>
      <c r="B13" s="24" t="s">
        <v>45</v>
      </c>
      <c r="C13" s="235"/>
      <c r="D13" s="232"/>
    </row>
    <row r="14" spans="1:4" s="16" customFormat="1" ht="21" customHeight="1">
      <c r="A14" s="20" t="s">
        <v>18</v>
      </c>
      <c r="B14" s="24" t="s">
        <v>86</v>
      </c>
      <c r="C14" s="235"/>
      <c r="D14" s="232"/>
    </row>
    <row r="15" spans="1:4" s="13" customFormat="1" ht="21" customHeight="1">
      <c r="A15" s="20" t="s">
        <v>111</v>
      </c>
      <c r="B15" s="23" t="s">
        <v>109</v>
      </c>
      <c r="C15" s="232"/>
      <c r="D15" s="232"/>
    </row>
    <row r="16" spans="1:4" s="14" customFormat="1" ht="21" customHeight="1">
      <c r="A16" s="21" t="s">
        <v>19</v>
      </c>
      <c r="B16" s="22" t="s">
        <v>84</v>
      </c>
      <c r="C16" s="234">
        <f>SUM(C17:C25)-C19-C24</f>
        <v>0</v>
      </c>
      <c r="D16" s="232">
        <f>SUM(D17:D25)</f>
        <v>0</v>
      </c>
    </row>
    <row r="17" spans="1:4" s="14" customFormat="1" ht="21" customHeight="1">
      <c r="A17" s="20" t="s">
        <v>47</v>
      </c>
      <c r="B17" s="23" t="s">
        <v>66</v>
      </c>
      <c r="C17" s="232"/>
      <c r="D17" s="232"/>
    </row>
    <row r="18" spans="1:4" s="14" customFormat="1" ht="21" customHeight="1">
      <c r="A18" s="20" t="s">
        <v>48</v>
      </c>
      <c r="B18" s="23" t="s">
        <v>67</v>
      </c>
      <c r="C18" s="232"/>
      <c r="D18" s="232"/>
    </row>
    <row r="19" spans="1:4" s="15" customFormat="1" ht="21" customHeight="1">
      <c r="A19" s="20" t="s">
        <v>92</v>
      </c>
      <c r="B19" s="23" t="s">
        <v>79</v>
      </c>
      <c r="C19" s="233"/>
      <c r="D19" s="232"/>
    </row>
    <row r="20" spans="1:4" ht="21" customHeight="1">
      <c r="A20" s="20" t="s">
        <v>93</v>
      </c>
      <c r="B20" s="23" t="s">
        <v>68</v>
      </c>
      <c r="C20" s="232"/>
      <c r="D20" s="247"/>
    </row>
    <row r="21" spans="1:4" ht="21" customHeight="1">
      <c r="A21" s="20" t="s">
        <v>112</v>
      </c>
      <c r="B21" s="23" t="s">
        <v>69</v>
      </c>
      <c r="C21" s="232"/>
      <c r="D21" s="232"/>
    </row>
    <row r="22" spans="1:4" ht="21" customHeight="1">
      <c r="A22" s="20" t="s">
        <v>113</v>
      </c>
      <c r="B22" s="23" t="s">
        <v>70</v>
      </c>
      <c r="C22" s="232"/>
      <c r="D22" s="232"/>
    </row>
    <row r="23" spans="1:4" s="2" customFormat="1" ht="21" customHeight="1">
      <c r="A23" s="20" t="s">
        <v>114</v>
      </c>
      <c r="B23" s="23" t="s">
        <v>71</v>
      </c>
      <c r="C23" s="232"/>
      <c r="D23" s="232"/>
    </row>
    <row r="24" spans="1:4" s="2" customFormat="1" ht="21" customHeight="1">
      <c r="A24" s="20" t="s">
        <v>115</v>
      </c>
      <c r="B24" s="23" t="s">
        <v>78</v>
      </c>
      <c r="C24" s="233"/>
      <c r="D24" s="232"/>
    </row>
    <row r="25" spans="1:4" s="2" customFormat="1" ht="21" customHeight="1">
      <c r="A25" s="20" t="s">
        <v>116</v>
      </c>
      <c r="B25" s="23" t="s">
        <v>72</v>
      </c>
      <c r="C25" s="232"/>
      <c r="D25" s="247"/>
    </row>
    <row r="26" spans="1:4" s="2" customFormat="1" ht="21" customHeight="1">
      <c r="A26" s="21" t="s">
        <v>22</v>
      </c>
      <c r="B26" s="22" t="s">
        <v>85</v>
      </c>
      <c r="C26" s="234">
        <f>SUM(C27:C28)</f>
        <v>0</v>
      </c>
      <c r="D26" s="234">
        <f>SUM(D27:D28)</f>
        <v>0</v>
      </c>
    </row>
    <row r="27" spans="1:4" s="2" customFormat="1" ht="21" customHeight="1">
      <c r="A27" s="20" t="s">
        <v>49</v>
      </c>
      <c r="B27" s="23" t="s">
        <v>73</v>
      </c>
      <c r="C27" s="232"/>
      <c r="D27" s="232"/>
    </row>
    <row r="28" spans="1:4" s="2" customFormat="1" ht="21" customHeight="1">
      <c r="A28" s="20" t="s">
        <v>50</v>
      </c>
      <c r="B28" s="23" t="s">
        <v>74</v>
      </c>
      <c r="C28" s="232"/>
      <c r="D28" s="232"/>
    </row>
    <row r="29" spans="1:4" s="2" customFormat="1" ht="21" customHeight="1">
      <c r="A29" s="32" t="s">
        <v>23</v>
      </c>
      <c r="B29" s="33" t="s">
        <v>110</v>
      </c>
      <c r="C29" s="234">
        <f>SUM(C30:C33)</f>
        <v>0</v>
      </c>
      <c r="D29" s="234">
        <f>SUM(D30:D33)</f>
        <v>0</v>
      </c>
    </row>
    <row r="30" spans="1:4" s="2" customFormat="1" ht="21" customHeight="1">
      <c r="A30" s="30" t="s">
        <v>76</v>
      </c>
      <c r="B30" s="31" t="s">
        <v>63</v>
      </c>
      <c r="C30" s="248"/>
      <c r="D30" s="232"/>
    </row>
    <row r="31" spans="1:4" s="2" customFormat="1" ht="21" customHeight="1">
      <c r="A31" s="30" t="s">
        <v>51</v>
      </c>
      <c r="B31" s="31" t="s">
        <v>64</v>
      </c>
      <c r="C31" s="248"/>
      <c r="D31" s="249"/>
    </row>
    <row r="32" spans="1:4" s="2" customFormat="1" ht="21" customHeight="1">
      <c r="A32" s="30" t="s">
        <v>52</v>
      </c>
      <c r="B32" s="31" t="s">
        <v>65</v>
      </c>
      <c r="C32" s="248"/>
      <c r="D32" s="249"/>
    </row>
    <row r="33" spans="1:4" s="2" customFormat="1" ht="21" customHeight="1">
      <c r="A33" s="30" t="s">
        <v>117</v>
      </c>
      <c r="B33" s="31" t="s">
        <v>130</v>
      </c>
      <c r="C33" s="248"/>
      <c r="D33" s="249"/>
    </row>
    <row r="34" spans="1:4" s="2" customFormat="1" ht="21" customHeight="1">
      <c r="A34" s="32" t="s">
        <v>24</v>
      </c>
      <c r="B34" s="33" t="s">
        <v>135</v>
      </c>
      <c r="C34" s="250"/>
      <c r="D34" s="234">
        <f>PLChuaDieuKien!H20</f>
        <v>0</v>
      </c>
    </row>
    <row r="35" spans="1:4" s="2" customFormat="1" ht="52.5" customHeight="1">
      <c r="A35" s="681" t="s">
        <v>140</v>
      </c>
      <c r="B35" s="681"/>
      <c r="C35" s="681"/>
      <c r="D35" s="681"/>
    </row>
    <row r="36" spans="1:4" ht="15.75">
      <c r="A36" s="682" t="s">
        <v>312</v>
      </c>
      <c r="B36" s="682"/>
      <c r="C36" s="682"/>
      <c r="D36" s="682"/>
    </row>
    <row r="37" ht="15.75">
      <c r="E37" s="1"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B21" sqref="B21"/>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16384" width="9.00390625" style="4" customWidth="1"/>
  </cols>
  <sheetData>
    <row r="1" spans="1:21" ht="65.25" customHeight="1">
      <c r="A1" s="687" t="s">
        <v>334</v>
      </c>
      <c r="B1" s="687"/>
      <c r="C1" s="687"/>
      <c r="D1" s="687"/>
      <c r="E1" s="579" t="s">
        <v>316</v>
      </c>
      <c r="F1" s="579"/>
      <c r="G1" s="579"/>
      <c r="H1" s="579"/>
      <c r="I1" s="579"/>
      <c r="J1" s="579"/>
      <c r="K1" s="579"/>
      <c r="L1" s="579"/>
      <c r="M1" s="579"/>
      <c r="N1" s="579"/>
      <c r="O1" s="579"/>
      <c r="P1" s="683"/>
      <c r="Q1" s="683"/>
      <c r="R1" s="683"/>
      <c r="S1" s="683"/>
      <c r="T1" s="683"/>
      <c r="U1" s="683"/>
    </row>
    <row r="2" spans="1:22" ht="17.25" customHeight="1">
      <c r="A2" s="171"/>
      <c r="B2" s="172"/>
      <c r="C2" s="172"/>
      <c r="D2" s="172"/>
      <c r="E2" s="173"/>
      <c r="F2" s="173"/>
      <c r="G2" s="173"/>
      <c r="H2" s="173"/>
      <c r="I2" s="174"/>
      <c r="J2" s="175">
        <f>COUNTBLANK(E9:U16)</f>
        <v>92</v>
      </c>
      <c r="K2" s="176"/>
      <c r="L2" s="176"/>
      <c r="M2" s="176"/>
      <c r="N2" s="251"/>
      <c r="O2" s="177"/>
      <c r="P2" s="684" t="s">
        <v>164</v>
      </c>
      <c r="Q2" s="684"/>
      <c r="R2" s="684"/>
      <c r="S2" s="684"/>
      <c r="T2" s="684"/>
      <c r="U2" s="684"/>
      <c r="V2" s="36"/>
    </row>
    <row r="3" spans="1:21" s="11" customFormat="1" ht="15.75" customHeight="1">
      <c r="A3" s="634" t="s">
        <v>136</v>
      </c>
      <c r="B3" s="634" t="s">
        <v>157</v>
      </c>
      <c r="C3" s="685" t="s">
        <v>132</v>
      </c>
      <c r="D3" s="626" t="s">
        <v>134</v>
      </c>
      <c r="E3" s="627" t="s">
        <v>4</v>
      </c>
      <c r="F3" s="686"/>
      <c r="G3" s="626" t="s">
        <v>36</v>
      </c>
      <c r="H3" s="631" t="s">
        <v>158</v>
      </c>
      <c r="I3" s="626" t="s">
        <v>37</v>
      </c>
      <c r="J3" s="627" t="s">
        <v>4</v>
      </c>
      <c r="K3" s="628"/>
      <c r="L3" s="628"/>
      <c r="M3" s="628"/>
      <c r="N3" s="628"/>
      <c r="O3" s="628"/>
      <c r="P3" s="628"/>
      <c r="Q3" s="628"/>
      <c r="R3" s="628"/>
      <c r="S3" s="628"/>
      <c r="T3" s="621" t="s">
        <v>103</v>
      </c>
      <c r="U3" s="624" t="s">
        <v>160</v>
      </c>
    </row>
    <row r="4" spans="1:21" s="12" customFormat="1" ht="15.75" customHeight="1">
      <c r="A4" s="635"/>
      <c r="B4" s="635"/>
      <c r="C4" s="685"/>
      <c r="D4" s="626"/>
      <c r="E4" s="626" t="s">
        <v>137</v>
      </c>
      <c r="F4" s="626" t="s">
        <v>62</v>
      </c>
      <c r="G4" s="626"/>
      <c r="H4" s="631"/>
      <c r="I4" s="626"/>
      <c r="J4" s="626" t="s">
        <v>61</v>
      </c>
      <c r="K4" s="626" t="s">
        <v>4</v>
      </c>
      <c r="L4" s="626"/>
      <c r="M4" s="626"/>
      <c r="N4" s="626"/>
      <c r="O4" s="626"/>
      <c r="P4" s="626"/>
      <c r="Q4" s="631" t="s">
        <v>139</v>
      </c>
      <c r="R4" s="688" t="s">
        <v>321</v>
      </c>
      <c r="S4" s="629" t="s">
        <v>81</v>
      </c>
      <c r="T4" s="622"/>
      <c r="U4" s="625"/>
    </row>
    <row r="5" spans="1:21" s="11" customFormat="1" ht="15.75" customHeight="1">
      <c r="A5" s="635"/>
      <c r="B5" s="635"/>
      <c r="C5" s="685"/>
      <c r="D5" s="626"/>
      <c r="E5" s="626"/>
      <c r="F5" s="626"/>
      <c r="G5" s="626"/>
      <c r="H5" s="631"/>
      <c r="I5" s="626"/>
      <c r="J5" s="626"/>
      <c r="K5" s="626" t="s">
        <v>96</v>
      </c>
      <c r="L5" s="626" t="s">
        <v>4</v>
      </c>
      <c r="M5" s="626"/>
      <c r="N5" s="626"/>
      <c r="O5" s="626" t="s">
        <v>42</v>
      </c>
      <c r="P5" s="626" t="s">
        <v>46</v>
      </c>
      <c r="Q5" s="631"/>
      <c r="R5" s="688"/>
      <c r="S5" s="629"/>
      <c r="T5" s="622"/>
      <c r="U5" s="625"/>
    </row>
    <row r="6" spans="1:21" s="11" customFormat="1" ht="15.75" customHeight="1">
      <c r="A6" s="635"/>
      <c r="B6" s="635"/>
      <c r="C6" s="685"/>
      <c r="D6" s="626"/>
      <c r="E6" s="626"/>
      <c r="F6" s="626"/>
      <c r="G6" s="626"/>
      <c r="H6" s="631"/>
      <c r="I6" s="626"/>
      <c r="J6" s="626"/>
      <c r="K6" s="626"/>
      <c r="L6" s="626"/>
      <c r="M6" s="626"/>
      <c r="N6" s="626"/>
      <c r="O6" s="626"/>
      <c r="P6" s="626"/>
      <c r="Q6" s="631"/>
      <c r="R6" s="688"/>
      <c r="S6" s="629"/>
      <c r="T6" s="622"/>
      <c r="U6" s="625"/>
    </row>
    <row r="7" spans="1:23" s="11" customFormat="1" ht="63" customHeight="1">
      <c r="A7" s="636"/>
      <c r="B7" s="636"/>
      <c r="C7" s="685"/>
      <c r="D7" s="626"/>
      <c r="E7" s="626"/>
      <c r="F7" s="626"/>
      <c r="G7" s="626"/>
      <c r="H7" s="631"/>
      <c r="I7" s="626"/>
      <c r="J7" s="626"/>
      <c r="K7" s="626"/>
      <c r="L7" s="60" t="s">
        <v>39</v>
      </c>
      <c r="M7" s="60" t="s">
        <v>138</v>
      </c>
      <c r="N7" s="60" t="s">
        <v>156</v>
      </c>
      <c r="O7" s="626"/>
      <c r="P7" s="626"/>
      <c r="Q7" s="631"/>
      <c r="R7" s="688"/>
      <c r="S7" s="629"/>
      <c r="T7" s="623"/>
      <c r="U7" s="625"/>
      <c r="W7" s="45"/>
    </row>
    <row r="8" spans="1:21" ht="14.25" customHeight="1">
      <c r="A8" s="637" t="s">
        <v>3</v>
      </c>
      <c r="B8" s="638"/>
      <c r="C8" s="214" t="s">
        <v>13</v>
      </c>
      <c r="D8" s="214" t="s">
        <v>14</v>
      </c>
      <c r="E8" s="214" t="s">
        <v>19</v>
      </c>
      <c r="F8" s="214" t="s">
        <v>22</v>
      </c>
      <c r="G8" s="214" t="s">
        <v>23</v>
      </c>
      <c r="H8" s="214" t="s">
        <v>24</v>
      </c>
      <c r="I8" s="214" t="s">
        <v>25</v>
      </c>
      <c r="J8" s="214" t="s">
        <v>26</v>
      </c>
      <c r="K8" s="214" t="s">
        <v>27</v>
      </c>
      <c r="L8" s="214" t="s">
        <v>29</v>
      </c>
      <c r="M8" s="214" t="s">
        <v>30</v>
      </c>
      <c r="N8" s="214" t="s">
        <v>104</v>
      </c>
      <c r="O8" s="214" t="s">
        <v>101</v>
      </c>
      <c r="P8" s="214" t="s">
        <v>105</v>
      </c>
      <c r="Q8" s="214" t="s">
        <v>106</v>
      </c>
      <c r="R8" s="214" t="s">
        <v>107</v>
      </c>
      <c r="S8" s="214" t="s">
        <v>118</v>
      </c>
      <c r="T8" s="214" t="s">
        <v>131</v>
      </c>
      <c r="U8" s="214" t="s">
        <v>133</v>
      </c>
    </row>
    <row r="9" spans="1:21" ht="22.5" customHeight="1">
      <c r="A9" s="44" t="s">
        <v>0</v>
      </c>
      <c r="B9" s="66" t="s">
        <v>94</v>
      </c>
      <c r="C9" s="246"/>
      <c r="D9" s="332">
        <f>E9+F9</f>
        <v>0</v>
      </c>
      <c r="E9" s="246"/>
      <c r="F9" s="246"/>
      <c r="G9" s="246"/>
      <c r="H9" s="246"/>
      <c r="I9" s="332">
        <f aca="true" t="shared" si="0" ref="I9:I16">J9+Q9+R9+S9</f>
        <v>0</v>
      </c>
      <c r="J9" s="332">
        <f>K9+O9+P9</f>
        <v>0</v>
      </c>
      <c r="K9" s="332">
        <f>L9+M9</f>
        <v>0</v>
      </c>
      <c r="L9" s="257"/>
      <c r="M9" s="257"/>
      <c r="N9" s="336"/>
      <c r="O9" s="246"/>
      <c r="P9" s="258"/>
      <c r="Q9" s="258"/>
      <c r="R9" s="258"/>
      <c r="S9" s="258"/>
      <c r="T9" s="332">
        <f>SUM(O9:S9)</f>
        <v>0</v>
      </c>
      <c r="U9" s="244">
        <f>IF(J9&lt;&gt;0,K9/J9,"")</f>
      </c>
    </row>
    <row r="10" spans="1:21" s="67" customFormat="1" ht="22.5" customHeight="1">
      <c r="A10" s="167" t="s">
        <v>1</v>
      </c>
      <c r="B10" s="66" t="s">
        <v>95</v>
      </c>
      <c r="C10" s="332">
        <f>SUM(C11:C16)</f>
        <v>0</v>
      </c>
      <c r="D10" s="332">
        <f aca="true" t="shared" si="1" ref="D10:T10">SUM(D11:D16)</f>
        <v>0</v>
      </c>
      <c r="E10" s="332">
        <f t="shared" si="1"/>
        <v>0</v>
      </c>
      <c r="F10" s="332">
        <f t="shared" si="1"/>
        <v>0</v>
      </c>
      <c r="G10" s="332">
        <f t="shared" si="1"/>
        <v>0</v>
      </c>
      <c r="H10" s="332">
        <f t="shared" si="1"/>
        <v>0</v>
      </c>
      <c r="I10" s="332">
        <f t="shared" si="0"/>
        <v>0</v>
      </c>
      <c r="J10" s="332">
        <f t="shared" si="1"/>
        <v>0</v>
      </c>
      <c r="K10" s="332">
        <f t="shared" si="1"/>
        <v>0</v>
      </c>
      <c r="L10" s="332">
        <f t="shared" si="1"/>
        <v>0</v>
      </c>
      <c r="M10" s="332">
        <f t="shared" si="1"/>
        <v>0</v>
      </c>
      <c r="N10" s="332">
        <f>SUM(N11:N16)</f>
        <v>0</v>
      </c>
      <c r="O10" s="332">
        <f t="shared" si="1"/>
        <v>0</v>
      </c>
      <c r="P10" s="332">
        <f t="shared" si="1"/>
        <v>0</v>
      </c>
      <c r="Q10" s="332">
        <f t="shared" si="1"/>
        <v>0</v>
      </c>
      <c r="R10" s="332">
        <f t="shared" si="1"/>
        <v>0</v>
      </c>
      <c r="S10" s="332">
        <f t="shared" si="1"/>
        <v>0</v>
      </c>
      <c r="T10" s="332">
        <f t="shared" si="1"/>
        <v>0</v>
      </c>
      <c r="U10" s="244">
        <f aca="true" t="shared" si="2" ref="U10:U16">IF(J10&lt;&gt;0,K10/J10,"")</f>
      </c>
    </row>
    <row r="11" spans="1:21" ht="22.5" customHeight="1">
      <c r="A11" s="48" t="s">
        <v>13</v>
      </c>
      <c r="B11" s="57" t="s">
        <v>54</v>
      </c>
      <c r="C11" s="337"/>
      <c r="D11" s="332">
        <f aca="true" t="shared" si="3" ref="D11:D16">SUM(E11:F11)</f>
        <v>0</v>
      </c>
      <c r="E11" s="246"/>
      <c r="F11" s="246"/>
      <c r="G11" s="246"/>
      <c r="H11" s="246"/>
      <c r="I11" s="332">
        <f t="shared" si="0"/>
        <v>0</v>
      </c>
      <c r="J11" s="332">
        <f aca="true" t="shared" si="4" ref="J11:J16">SUM(K11,O11:P11)</f>
        <v>0</v>
      </c>
      <c r="K11" s="332">
        <f aca="true" t="shared" si="5" ref="K11:K16">SUM(L11:N11)</f>
        <v>0</v>
      </c>
      <c r="L11" s="246"/>
      <c r="M11" s="246"/>
      <c r="N11" s="246"/>
      <c r="O11" s="246"/>
      <c r="P11" s="246"/>
      <c r="Q11" s="246"/>
      <c r="R11" s="246"/>
      <c r="S11" s="246"/>
      <c r="T11" s="332">
        <f aca="true" t="shared" si="6" ref="T11:T16">SUM(O11:S11)</f>
        <v>0</v>
      </c>
      <c r="U11" s="244">
        <f t="shared" si="2"/>
      </c>
    </row>
    <row r="12" spans="1:21" ht="22.5" customHeight="1">
      <c r="A12" s="48" t="s">
        <v>14</v>
      </c>
      <c r="B12" s="57" t="s">
        <v>55</v>
      </c>
      <c r="C12" s="337"/>
      <c r="D12" s="332">
        <f t="shared" si="3"/>
        <v>0</v>
      </c>
      <c r="E12" s="246"/>
      <c r="F12" s="246"/>
      <c r="G12" s="246"/>
      <c r="H12" s="246"/>
      <c r="I12" s="332">
        <f t="shared" si="0"/>
        <v>0</v>
      </c>
      <c r="J12" s="332">
        <f t="shared" si="4"/>
        <v>0</v>
      </c>
      <c r="K12" s="332">
        <f t="shared" si="5"/>
        <v>0</v>
      </c>
      <c r="L12" s="246"/>
      <c r="M12" s="246"/>
      <c r="N12" s="246"/>
      <c r="O12" s="246"/>
      <c r="P12" s="246"/>
      <c r="Q12" s="246"/>
      <c r="R12" s="246"/>
      <c r="S12" s="246"/>
      <c r="T12" s="332">
        <f t="shared" si="6"/>
        <v>0</v>
      </c>
      <c r="U12" s="244">
        <f t="shared" si="2"/>
      </c>
    </row>
    <row r="13" spans="1:21" ht="22.5" customHeight="1">
      <c r="A13" s="48" t="s">
        <v>19</v>
      </c>
      <c r="B13" s="57" t="s">
        <v>56</v>
      </c>
      <c r="C13" s="337"/>
      <c r="D13" s="332">
        <f t="shared" si="3"/>
        <v>0</v>
      </c>
      <c r="E13" s="246"/>
      <c r="F13" s="246"/>
      <c r="G13" s="246"/>
      <c r="H13" s="246"/>
      <c r="I13" s="332">
        <f t="shared" si="0"/>
        <v>0</v>
      </c>
      <c r="J13" s="332">
        <f t="shared" si="4"/>
        <v>0</v>
      </c>
      <c r="K13" s="332">
        <f t="shared" si="5"/>
        <v>0</v>
      </c>
      <c r="L13" s="246"/>
      <c r="M13" s="246"/>
      <c r="N13" s="246"/>
      <c r="O13" s="246"/>
      <c r="P13" s="246"/>
      <c r="Q13" s="246"/>
      <c r="R13" s="246"/>
      <c r="S13" s="246"/>
      <c r="T13" s="332">
        <f t="shared" si="6"/>
        <v>0</v>
      </c>
      <c r="U13" s="244">
        <f t="shared" si="2"/>
      </c>
    </row>
    <row r="14" spans="1:21" ht="22.5" customHeight="1">
      <c r="A14" s="48" t="s">
        <v>22</v>
      </c>
      <c r="B14" s="57" t="s">
        <v>57</v>
      </c>
      <c r="C14" s="337"/>
      <c r="D14" s="332">
        <f t="shared" si="3"/>
        <v>0</v>
      </c>
      <c r="E14" s="246"/>
      <c r="F14" s="246"/>
      <c r="G14" s="246"/>
      <c r="H14" s="246"/>
      <c r="I14" s="332">
        <f t="shared" si="0"/>
        <v>0</v>
      </c>
      <c r="J14" s="332">
        <f t="shared" si="4"/>
        <v>0</v>
      </c>
      <c r="K14" s="332">
        <f t="shared" si="5"/>
        <v>0</v>
      </c>
      <c r="L14" s="246"/>
      <c r="M14" s="246"/>
      <c r="N14" s="246"/>
      <c r="O14" s="246"/>
      <c r="P14" s="246"/>
      <c r="Q14" s="246"/>
      <c r="R14" s="246"/>
      <c r="S14" s="246"/>
      <c r="T14" s="332">
        <f t="shared" si="6"/>
        <v>0</v>
      </c>
      <c r="U14" s="244">
        <f t="shared" si="2"/>
      </c>
    </row>
    <row r="15" spans="1:21" ht="22.5" customHeight="1">
      <c r="A15" s="48" t="s">
        <v>23</v>
      </c>
      <c r="B15" s="57" t="s">
        <v>60</v>
      </c>
      <c r="C15" s="337"/>
      <c r="D15" s="332">
        <f t="shared" si="3"/>
        <v>0</v>
      </c>
      <c r="E15" s="246"/>
      <c r="F15" s="246"/>
      <c r="G15" s="246"/>
      <c r="H15" s="246"/>
      <c r="I15" s="332">
        <f t="shared" si="0"/>
        <v>0</v>
      </c>
      <c r="J15" s="332">
        <f t="shared" si="4"/>
        <v>0</v>
      </c>
      <c r="K15" s="332">
        <f t="shared" si="5"/>
        <v>0</v>
      </c>
      <c r="L15" s="246"/>
      <c r="M15" s="246"/>
      <c r="N15" s="246"/>
      <c r="O15" s="246"/>
      <c r="P15" s="246"/>
      <c r="Q15" s="246"/>
      <c r="R15" s="246"/>
      <c r="S15" s="246"/>
      <c r="T15" s="332">
        <f t="shared" si="6"/>
        <v>0</v>
      </c>
      <c r="U15" s="244">
        <f t="shared" si="2"/>
      </c>
    </row>
    <row r="16" spans="1:21" ht="22.5" customHeight="1">
      <c r="A16" s="48" t="s">
        <v>24</v>
      </c>
      <c r="B16" s="57" t="s">
        <v>58</v>
      </c>
      <c r="C16" s="337"/>
      <c r="D16" s="332">
        <f t="shared" si="3"/>
        <v>0</v>
      </c>
      <c r="E16" s="246"/>
      <c r="F16" s="246"/>
      <c r="G16" s="246"/>
      <c r="H16" s="246"/>
      <c r="I16" s="332">
        <f t="shared" si="0"/>
        <v>0</v>
      </c>
      <c r="J16" s="332">
        <f t="shared" si="4"/>
        <v>0</v>
      </c>
      <c r="K16" s="332">
        <f t="shared" si="5"/>
        <v>0</v>
      </c>
      <c r="L16" s="246"/>
      <c r="M16" s="246"/>
      <c r="N16" s="246"/>
      <c r="O16" s="246"/>
      <c r="P16" s="246"/>
      <c r="Q16" s="246"/>
      <c r="R16" s="246"/>
      <c r="S16" s="246"/>
      <c r="T16" s="332">
        <f t="shared" si="6"/>
        <v>0</v>
      </c>
      <c r="U16" s="244">
        <f t="shared" si="2"/>
      </c>
    </row>
    <row r="17" spans="1:21" s="5" customFormat="1" ht="21" customHeight="1">
      <c r="A17" s="612" t="str">
        <f>TT!C7</f>
        <v>Đồng Tháp, ngày 02 tháng 5 năm 2020</v>
      </c>
      <c r="B17" s="613"/>
      <c r="C17" s="613"/>
      <c r="D17" s="613"/>
      <c r="E17" s="613"/>
      <c r="F17" s="236"/>
      <c r="G17" s="236"/>
      <c r="H17" s="236"/>
      <c r="I17" s="237"/>
      <c r="J17" s="237"/>
      <c r="K17" s="237"/>
      <c r="L17" s="237"/>
      <c r="M17" s="237"/>
      <c r="N17" s="614" t="str">
        <f>TT!C4</f>
        <v>Đồng Tháp, ngày 02 tháng 5 năm 2020</v>
      </c>
      <c r="O17" s="615"/>
      <c r="P17" s="615"/>
      <c r="Q17" s="615"/>
      <c r="R17" s="615"/>
      <c r="S17" s="615"/>
      <c r="T17" s="615"/>
      <c r="U17" s="252"/>
    </row>
    <row r="18" spans="1:21" ht="15.75" customHeight="1">
      <c r="A18" s="616" t="s">
        <v>294</v>
      </c>
      <c r="B18" s="617"/>
      <c r="C18" s="617"/>
      <c r="D18" s="617"/>
      <c r="E18" s="617"/>
      <c r="F18" s="238"/>
      <c r="G18" s="238"/>
      <c r="H18" s="238"/>
      <c r="I18" s="177"/>
      <c r="J18" s="177"/>
      <c r="K18" s="177"/>
      <c r="L18" s="177"/>
      <c r="M18" s="177"/>
      <c r="N18" s="618" t="str">
        <f>TT!C5</f>
        <v>KT. CỤC TRƯỞNG
PHÓ CỤC TRƯỞNG</v>
      </c>
      <c r="O18" s="618"/>
      <c r="P18" s="618"/>
      <c r="Q18" s="618"/>
      <c r="R18" s="618"/>
      <c r="S18" s="618"/>
      <c r="T18" s="618"/>
      <c r="U18" s="253"/>
    </row>
    <row r="19" spans="1:21" ht="79.5" customHeight="1">
      <c r="A19" s="239"/>
      <c r="B19" s="239"/>
      <c r="C19" s="239"/>
      <c r="D19" s="239"/>
      <c r="E19" s="239"/>
      <c r="F19" s="171"/>
      <c r="G19" s="171"/>
      <c r="H19" s="171"/>
      <c r="I19" s="177"/>
      <c r="J19" s="177"/>
      <c r="K19" s="177"/>
      <c r="L19" s="177"/>
      <c r="M19" s="177"/>
      <c r="N19" s="177"/>
      <c r="O19" s="177"/>
      <c r="P19" s="240"/>
      <c r="Q19" s="171"/>
      <c r="R19" s="177"/>
      <c r="S19" s="173"/>
      <c r="T19" s="173"/>
      <c r="U19" s="173"/>
    </row>
    <row r="20" spans="1:21" ht="15.75" customHeight="1">
      <c r="A20" s="619" t="str">
        <f>TT!C6</f>
        <v>Nguyễn Chí Hòa</v>
      </c>
      <c r="B20" s="619"/>
      <c r="C20" s="619"/>
      <c r="D20" s="619"/>
      <c r="E20" s="619"/>
      <c r="F20" s="241" t="s">
        <v>2</v>
      </c>
      <c r="G20" s="241"/>
      <c r="H20" s="241"/>
      <c r="I20" s="241"/>
      <c r="J20" s="241"/>
      <c r="K20" s="241"/>
      <c r="L20" s="241"/>
      <c r="M20" s="241"/>
      <c r="N20" s="620" t="str">
        <f>TT!C3</f>
        <v>Vũ Quang Hiện</v>
      </c>
      <c r="O20" s="620"/>
      <c r="P20" s="620"/>
      <c r="Q20" s="620"/>
      <c r="R20" s="620"/>
      <c r="S20" s="620"/>
      <c r="T20" s="620"/>
      <c r="U20" s="254"/>
    </row>
    <row r="21" spans="1:21" ht="15.75">
      <c r="A21" s="255"/>
      <c r="B21" s="255"/>
      <c r="C21" s="255"/>
      <c r="D21" s="255"/>
      <c r="E21" s="255"/>
      <c r="F21" s="255"/>
      <c r="G21" s="255"/>
      <c r="H21" s="255"/>
      <c r="I21" s="255"/>
      <c r="J21" s="255"/>
      <c r="K21" s="255"/>
      <c r="L21" s="255"/>
      <c r="M21" s="255"/>
      <c r="N21" s="256"/>
      <c r="O21" s="256"/>
      <c r="P21" s="256"/>
      <c r="Q21" s="256"/>
      <c r="R21" s="256"/>
      <c r="S21" s="256"/>
      <c r="T21" s="256"/>
      <c r="U21" s="256"/>
    </row>
    <row r="22" spans="1:21" ht="15.75">
      <c r="A22" s="330" t="s">
        <v>313</v>
      </c>
      <c r="B22" s="330"/>
      <c r="C22" s="330"/>
      <c r="D22" s="330"/>
      <c r="E22" s="255"/>
      <c r="F22" s="255"/>
      <c r="G22" s="255"/>
      <c r="H22" s="255"/>
      <c r="I22" s="255"/>
      <c r="J22" s="255"/>
      <c r="K22" s="255"/>
      <c r="L22" s="255"/>
      <c r="M22" s="255"/>
      <c r="N22" s="256"/>
      <c r="O22" s="256"/>
      <c r="P22" s="256"/>
      <c r="Q22" s="256"/>
      <c r="R22" s="256"/>
      <c r="S22" s="256"/>
      <c r="T22" s="256"/>
      <c r="U22" s="256"/>
    </row>
  </sheetData>
  <sheetProtection formatCells="0" formatColumns="0" formatRows="0" insertRows="0"/>
  <mergeCells count="33">
    <mergeCell ref="A1:D1"/>
    <mergeCell ref="P5:P7"/>
    <mergeCell ref="J3:S3"/>
    <mergeCell ref="H3:H7"/>
    <mergeCell ref="A18:E18"/>
    <mergeCell ref="N18:T18"/>
    <mergeCell ref="Q4:Q7"/>
    <mergeCell ref="R4:R7"/>
    <mergeCell ref="S4:S7"/>
    <mergeCell ref="A8:B8"/>
    <mergeCell ref="C3:C7"/>
    <mergeCell ref="A20:E20"/>
    <mergeCell ref="N20:T20"/>
    <mergeCell ref="E3:F3"/>
    <mergeCell ref="A17:E17"/>
    <mergeCell ref="N17:T17"/>
    <mergeCell ref="A3:A7"/>
    <mergeCell ref="B3:B7"/>
    <mergeCell ref="U3:U7"/>
    <mergeCell ref="O5:O7"/>
    <mergeCell ref="P1:U1"/>
    <mergeCell ref="P2:U2"/>
    <mergeCell ref="I3:I7"/>
    <mergeCell ref="L5:N6"/>
    <mergeCell ref="E1:O1"/>
    <mergeCell ref="T3:T7"/>
    <mergeCell ref="G3:G7"/>
    <mergeCell ref="F4:F7"/>
    <mergeCell ref="K4:P4"/>
    <mergeCell ref="J4:J7"/>
    <mergeCell ref="D3:D7"/>
    <mergeCell ref="E4:E7"/>
    <mergeCell ref="K5:K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632" t="s">
        <v>152</v>
      </c>
      <c r="B1" s="632"/>
      <c r="C1" s="632"/>
      <c r="D1" s="632"/>
      <c r="E1" s="632"/>
      <c r="F1" s="641" t="s">
        <v>124</v>
      </c>
      <c r="G1" s="641"/>
      <c r="H1" s="641"/>
      <c r="I1" s="641"/>
      <c r="J1" s="641"/>
      <c r="K1" s="641"/>
      <c r="L1" s="641"/>
      <c r="M1" s="641"/>
      <c r="N1" s="641"/>
      <c r="O1" s="641"/>
      <c r="P1" s="43"/>
      <c r="Q1" s="670" t="s">
        <v>150</v>
      </c>
      <c r="R1" s="670"/>
      <c r="S1" s="670"/>
      <c r="T1" s="670"/>
      <c r="U1" s="670"/>
      <c r="V1" s="670"/>
    </row>
    <row r="2" spans="1:22" ht="17.25" customHeight="1">
      <c r="A2" s="25"/>
      <c r="B2" s="27"/>
      <c r="C2" s="27"/>
      <c r="D2" s="27"/>
      <c r="E2" s="6"/>
      <c r="F2" s="6"/>
      <c r="G2" s="6"/>
      <c r="H2" s="6"/>
      <c r="I2" s="6"/>
      <c r="J2" s="37"/>
      <c r="K2" s="39">
        <f>COUNTBLANK(E8:V22)</f>
        <v>252</v>
      </c>
      <c r="L2" s="39">
        <f>COUNTA(E9:V22)</f>
        <v>0</v>
      </c>
      <c r="M2" s="42">
        <f>K2+L2</f>
        <v>252</v>
      </c>
      <c r="N2" s="41"/>
      <c r="O2" s="26"/>
      <c r="P2" s="26"/>
      <c r="Q2" s="26"/>
      <c r="R2" s="672" t="s">
        <v>98</v>
      </c>
      <c r="S2" s="672"/>
      <c r="T2" s="672"/>
      <c r="U2" s="672"/>
      <c r="V2" s="672"/>
    </row>
    <row r="3" spans="1:22" s="11" customFormat="1" ht="15.75" customHeight="1">
      <c r="A3" s="697" t="s">
        <v>157</v>
      </c>
      <c r="B3" s="698"/>
      <c r="C3" s="658" t="s">
        <v>132</v>
      </c>
      <c r="D3" s="648" t="s">
        <v>134</v>
      </c>
      <c r="E3" s="703" t="s">
        <v>4</v>
      </c>
      <c r="F3" s="704"/>
      <c r="G3" s="689" t="s">
        <v>36</v>
      </c>
      <c r="H3" s="689" t="s">
        <v>82</v>
      </c>
      <c r="I3" s="695" t="s">
        <v>37</v>
      </c>
      <c r="J3" s="696"/>
      <c r="K3" s="696"/>
      <c r="L3" s="696"/>
      <c r="M3" s="696"/>
      <c r="N3" s="696"/>
      <c r="O3" s="696"/>
      <c r="P3" s="696"/>
      <c r="Q3" s="696"/>
      <c r="R3" s="696"/>
      <c r="S3" s="696"/>
      <c r="T3" s="696"/>
      <c r="U3" s="690" t="s">
        <v>103</v>
      </c>
      <c r="V3" s="648" t="s">
        <v>108</v>
      </c>
    </row>
    <row r="4" spans="1:22" s="12" customFormat="1" ht="15.75" customHeight="1">
      <c r="A4" s="699"/>
      <c r="B4" s="700"/>
      <c r="C4" s="659"/>
      <c r="D4" s="648"/>
      <c r="E4" s="661" t="s">
        <v>137</v>
      </c>
      <c r="F4" s="661" t="s">
        <v>62</v>
      </c>
      <c r="G4" s="689"/>
      <c r="H4" s="689"/>
      <c r="I4" s="689" t="s">
        <v>37</v>
      </c>
      <c r="J4" s="694" t="s">
        <v>38</v>
      </c>
      <c r="K4" s="694"/>
      <c r="L4" s="694"/>
      <c r="M4" s="694"/>
      <c r="N4" s="694"/>
      <c r="O4" s="694"/>
      <c r="P4" s="694"/>
      <c r="Q4" s="694"/>
      <c r="R4" s="642" t="s">
        <v>139</v>
      </c>
      <c r="S4" s="645" t="s">
        <v>148</v>
      </c>
      <c r="T4" s="642" t="s">
        <v>81</v>
      </c>
      <c r="U4" s="690"/>
      <c r="V4" s="648"/>
    </row>
    <row r="5" spans="1:22" s="11" customFormat="1" ht="15.75" customHeight="1">
      <c r="A5" s="699"/>
      <c r="B5" s="700"/>
      <c r="C5" s="659"/>
      <c r="D5" s="648"/>
      <c r="E5" s="662"/>
      <c r="F5" s="662"/>
      <c r="G5" s="689"/>
      <c r="H5" s="689"/>
      <c r="I5" s="689"/>
      <c r="J5" s="689" t="s">
        <v>61</v>
      </c>
      <c r="K5" s="691" t="s">
        <v>4</v>
      </c>
      <c r="L5" s="692"/>
      <c r="M5" s="692"/>
      <c r="N5" s="692"/>
      <c r="O5" s="692"/>
      <c r="P5" s="692"/>
      <c r="Q5" s="693"/>
      <c r="R5" s="643"/>
      <c r="S5" s="646"/>
      <c r="T5" s="643"/>
      <c r="U5" s="690"/>
      <c r="V5" s="648"/>
    </row>
    <row r="6" spans="1:22" s="11" customFormat="1" ht="15.75" customHeight="1">
      <c r="A6" s="699"/>
      <c r="B6" s="700"/>
      <c r="C6" s="659"/>
      <c r="D6" s="648"/>
      <c r="E6" s="662"/>
      <c r="F6" s="662"/>
      <c r="G6" s="689"/>
      <c r="H6" s="689"/>
      <c r="I6" s="689"/>
      <c r="J6" s="689"/>
      <c r="K6" s="642" t="s">
        <v>96</v>
      </c>
      <c r="L6" s="691" t="s">
        <v>4</v>
      </c>
      <c r="M6" s="692"/>
      <c r="N6" s="693"/>
      <c r="O6" s="642" t="s">
        <v>42</v>
      </c>
      <c r="P6" s="645" t="s">
        <v>147</v>
      </c>
      <c r="Q6" s="642" t="s">
        <v>46</v>
      </c>
      <c r="R6" s="643"/>
      <c r="S6" s="646"/>
      <c r="T6" s="643"/>
      <c r="U6" s="690"/>
      <c r="V6" s="648"/>
    </row>
    <row r="7" spans="1:22" s="11" customFormat="1" ht="51" customHeight="1">
      <c r="A7" s="699"/>
      <c r="B7" s="700"/>
      <c r="C7" s="660"/>
      <c r="D7" s="648"/>
      <c r="E7" s="663"/>
      <c r="F7" s="663"/>
      <c r="G7" s="689"/>
      <c r="H7" s="689"/>
      <c r="I7" s="689"/>
      <c r="J7" s="689"/>
      <c r="K7" s="644"/>
      <c r="L7" s="54" t="s">
        <v>39</v>
      </c>
      <c r="M7" s="54" t="s">
        <v>40</v>
      </c>
      <c r="N7" s="54" t="s">
        <v>159</v>
      </c>
      <c r="O7" s="644"/>
      <c r="P7" s="647"/>
      <c r="Q7" s="644"/>
      <c r="R7" s="644"/>
      <c r="S7" s="647"/>
      <c r="T7" s="644"/>
      <c r="U7" s="690"/>
      <c r="V7" s="648"/>
    </row>
    <row r="8" spans="1:22" ht="15.75">
      <c r="A8" s="701"/>
      <c r="B8" s="702"/>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673" t="s">
        <v>119</v>
      </c>
      <c r="B23" s="673"/>
      <c r="C23" s="673"/>
      <c r="D23" s="673"/>
      <c r="E23" s="673"/>
      <c r="F23" s="673"/>
      <c r="G23" s="673"/>
      <c r="H23" s="673"/>
      <c r="I23" s="673"/>
      <c r="J23" s="673"/>
      <c r="K23" s="7"/>
      <c r="L23" s="7"/>
      <c r="M23" s="7"/>
      <c r="O23" s="675" t="s">
        <v>127</v>
      </c>
      <c r="P23" s="675"/>
      <c r="Q23" s="675"/>
      <c r="R23" s="675"/>
      <c r="S23" s="675"/>
      <c r="T23" s="675"/>
      <c r="U23" s="675"/>
      <c r="V23" s="675"/>
      <c r="W23" s="5" t="s">
        <v>2</v>
      </c>
    </row>
    <row r="24" spans="1:22" ht="15.75">
      <c r="A24" s="674"/>
      <c r="B24" s="674"/>
      <c r="C24" s="674"/>
      <c r="D24" s="674"/>
      <c r="E24" s="674"/>
      <c r="F24" s="674"/>
      <c r="G24" s="674"/>
      <c r="H24" s="674"/>
      <c r="I24" s="674"/>
      <c r="J24" s="674"/>
      <c r="O24" s="676"/>
      <c r="P24" s="676"/>
      <c r="Q24" s="676"/>
      <c r="R24" s="676"/>
      <c r="S24" s="676"/>
      <c r="T24" s="676"/>
      <c r="U24" s="676"/>
      <c r="V24" s="676"/>
    </row>
  </sheetData>
  <sheetProtection/>
  <mergeCells count="29">
    <mergeCell ref="E3:F3"/>
    <mergeCell ref="E4:E7"/>
    <mergeCell ref="F4:F7"/>
    <mergeCell ref="R4:R7"/>
    <mergeCell ref="K6:K7"/>
    <mergeCell ref="I4:I7"/>
    <mergeCell ref="L6:N6"/>
    <mergeCell ref="O6:O7"/>
    <mergeCell ref="Q6:Q7"/>
    <mergeCell ref="A1:E1"/>
    <mergeCell ref="F1:O1"/>
    <mergeCell ref="Q1:V1"/>
    <mergeCell ref="J4:Q4"/>
    <mergeCell ref="I3:T3"/>
    <mergeCell ref="C3:C7"/>
    <mergeCell ref="S4:S7"/>
    <mergeCell ref="T4:T7"/>
    <mergeCell ref="D3:D7"/>
    <mergeCell ref="A3:B8"/>
    <mergeCell ref="A23:J24"/>
    <mergeCell ref="O23:V24"/>
    <mergeCell ref="R2:V2"/>
    <mergeCell ref="V3:V7"/>
    <mergeCell ref="J5:J7"/>
    <mergeCell ref="G3:G7"/>
    <mergeCell ref="H3:H7"/>
    <mergeCell ref="P6:P7"/>
    <mergeCell ref="U3:U7"/>
    <mergeCell ref="K5:Q5"/>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C183"/>
  <sheetViews>
    <sheetView tabSelected="1" view="pageBreakPreview" zoomScale="90" zoomScaleSheetLayoutView="90" zoomScalePageLayoutView="0" workbookViewId="0" topLeftCell="A112">
      <selection activeCell="R125" sqref="R125"/>
    </sheetView>
  </sheetViews>
  <sheetFormatPr defaultColWidth="9.00390625" defaultRowHeight="15.75"/>
  <cols>
    <col min="1" max="1" width="4.125" style="6" customWidth="1"/>
    <col min="2" max="2" width="13.125" style="6" customWidth="1"/>
    <col min="3" max="3" width="7.625" style="6" customWidth="1"/>
    <col min="4" max="4" width="7.75390625" style="6" customWidth="1"/>
    <col min="5" max="5" width="8.50390625" style="6" customWidth="1"/>
    <col min="6" max="6" width="7.625" style="6" customWidth="1"/>
    <col min="7" max="7" width="6.50390625" style="6" customWidth="1"/>
    <col min="8" max="8" width="5.375" style="6" customWidth="1"/>
    <col min="9" max="9" width="9.375" style="6" customWidth="1"/>
    <col min="10" max="10" width="8.625" style="6" customWidth="1"/>
    <col min="11" max="11" width="7.375" style="6" customWidth="1"/>
    <col min="12" max="12" width="7.875" style="6" customWidth="1"/>
    <col min="13" max="13" width="7.125" style="6" customWidth="1"/>
    <col min="14" max="14" width="7.375" style="26" customWidth="1"/>
    <col min="15" max="15" width="6.50390625" style="26" customWidth="1"/>
    <col min="16" max="16" width="5.625" style="26" customWidth="1"/>
    <col min="17" max="17" width="7.50390625" style="26" customWidth="1"/>
    <col min="18" max="18" width="7.00390625" style="26" customWidth="1"/>
    <col min="19" max="19" width="5.75390625" style="26" customWidth="1"/>
    <col min="20" max="20" width="7.25390625" style="26" customWidth="1"/>
    <col min="21" max="21" width="9.375" style="26" customWidth="1"/>
    <col min="22" max="22" width="0.12890625" style="6" customWidth="1"/>
    <col min="23" max="23" width="0.12890625" style="6" hidden="1" customWidth="1"/>
    <col min="24" max="24" width="6.625" style="6" hidden="1" customWidth="1"/>
    <col min="25" max="26" width="9.00390625" style="6" hidden="1" customWidth="1"/>
    <col min="27" max="27" width="0.12890625" style="369" hidden="1" customWidth="1"/>
    <col min="28" max="28" width="7.00390625" style="369" hidden="1" customWidth="1"/>
    <col min="29" max="29" width="8.50390625" style="6" customWidth="1"/>
    <col min="30" max="16384" width="9.00390625" style="6" customWidth="1"/>
  </cols>
  <sheetData>
    <row r="1" spans="1:21" ht="65.25" customHeight="1">
      <c r="A1" s="632" t="s">
        <v>335</v>
      </c>
      <c r="B1" s="632"/>
      <c r="C1" s="632"/>
      <c r="D1" s="632"/>
      <c r="E1" s="579" t="s">
        <v>491</v>
      </c>
      <c r="F1" s="579"/>
      <c r="G1" s="579"/>
      <c r="H1" s="579"/>
      <c r="I1" s="579"/>
      <c r="J1" s="579"/>
      <c r="K1" s="579"/>
      <c r="L1" s="579"/>
      <c r="M1" s="579"/>
      <c r="N1" s="579"/>
      <c r="O1" s="579"/>
      <c r="P1" s="630" t="str">
        <f>TT!C2</f>
        <v>Đơn vị  báo cáo: 
Cục THADS tỉnh Đồng Tháp
Đơn vị nhận báo cáo:
Tổng Cục THADS</v>
      </c>
      <c r="Q1" s="630"/>
      <c r="R1" s="630"/>
      <c r="S1" s="630"/>
      <c r="T1" s="630"/>
      <c r="U1" s="630"/>
    </row>
    <row r="2" spans="1:22" ht="17.25" customHeight="1">
      <c r="A2" s="25"/>
      <c r="B2" s="27"/>
      <c r="C2" s="27"/>
      <c r="D2" s="27"/>
      <c r="I2" s="517"/>
      <c r="J2" s="518">
        <f>COUNTBLANK(E9:U114)</f>
        <v>372</v>
      </c>
      <c r="K2" s="354">
        <f>COUNTA(E9:U114)</f>
        <v>1441</v>
      </c>
      <c r="L2" s="354">
        <f>J2+K2</f>
        <v>1813</v>
      </c>
      <c r="M2" s="354"/>
      <c r="P2" s="633" t="s">
        <v>164</v>
      </c>
      <c r="Q2" s="633"/>
      <c r="R2" s="633"/>
      <c r="S2" s="633"/>
      <c r="T2" s="633"/>
      <c r="U2" s="633"/>
      <c r="V2" s="355"/>
    </row>
    <row r="3" spans="1:29" s="356" customFormat="1" ht="15.75" customHeight="1">
      <c r="A3" s="714" t="s">
        <v>136</v>
      </c>
      <c r="B3" s="714" t="s">
        <v>157</v>
      </c>
      <c r="C3" s="724" t="s">
        <v>163</v>
      </c>
      <c r="D3" s="631" t="s">
        <v>134</v>
      </c>
      <c r="E3" s="631" t="s">
        <v>4</v>
      </c>
      <c r="F3" s="631"/>
      <c r="G3" s="713" t="s">
        <v>36</v>
      </c>
      <c r="H3" s="713" t="s">
        <v>165</v>
      </c>
      <c r="I3" s="713" t="s">
        <v>37</v>
      </c>
      <c r="J3" s="629" t="s">
        <v>4</v>
      </c>
      <c r="K3" s="717"/>
      <c r="L3" s="717"/>
      <c r="M3" s="717"/>
      <c r="N3" s="717"/>
      <c r="O3" s="717"/>
      <c r="P3" s="717"/>
      <c r="Q3" s="717"/>
      <c r="R3" s="717"/>
      <c r="S3" s="717"/>
      <c r="T3" s="718" t="s">
        <v>103</v>
      </c>
      <c r="U3" s="721" t="s">
        <v>160</v>
      </c>
      <c r="AA3" s="370"/>
      <c r="AB3" s="370"/>
      <c r="AC3" s="723"/>
    </row>
    <row r="4" spans="1:29" s="357" customFormat="1" ht="15.75" customHeight="1">
      <c r="A4" s="715"/>
      <c r="B4" s="715"/>
      <c r="C4" s="724"/>
      <c r="D4" s="631"/>
      <c r="E4" s="631" t="s">
        <v>137</v>
      </c>
      <c r="F4" s="631" t="s">
        <v>62</v>
      </c>
      <c r="G4" s="713"/>
      <c r="H4" s="713"/>
      <c r="I4" s="713"/>
      <c r="J4" s="713" t="s">
        <v>61</v>
      </c>
      <c r="K4" s="631" t="s">
        <v>4</v>
      </c>
      <c r="L4" s="631"/>
      <c r="M4" s="631"/>
      <c r="N4" s="631"/>
      <c r="O4" s="631"/>
      <c r="P4" s="631"/>
      <c r="Q4" s="713" t="s">
        <v>139</v>
      </c>
      <c r="R4" s="713" t="s">
        <v>148</v>
      </c>
      <c r="S4" s="712" t="s">
        <v>81</v>
      </c>
      <c r="T4" s="719"/>
      <c r="U4" s="722"/>
      <c r="AA4" s="371"/>
      <c r="AB4" s="371"/>
      <c r="AC4" s="723"/>
    </row>
    <row r="5" spans="1:29" s="356" customFormat="1" ht="15.75" customHeight="1">
      <c r="A5" s="715"/>
      <c r="B5" s="715"/>
      <c r="C5" s="724"/>
      <c r="D5" s="631"/>
      <c r="E5" s="631"/>
      <c r="F5" s="631"/>
      <c r="G5" s="713"/>
      <c r="H5" s="713"/>
      <c r="I5" s="713"/>
      <c r="J5" s="713"/>
      <c r="K5" s="713" t="s">
        <v>96</v>
      </c>
      <c r="L5" s="631" t="s">
        <v>4</v>
      </c>
      <c r="M5" s="631"/>
      <c r="N5" s="713" t="s">
        <v>42</v>
      </c>
      <c r="O5" s="713" t="s">
        <v>147</v>
      </c>
      <c r="P5" s="713" t="s">
        <v>46</v>
      </c>
      <c r="Q5" s="713"/>
      <c r="R5" s="713"/>
      <c r="S5" s="712"/>
      <c r="T5" s="719"/>
      <c r="U5" s="722"/>
      <c r="AA5" s="370"/>
      <c r="AB5" s="370"/>
      <c r="AC5" s="723"/>
    </row>
    <row r="6" spans="1:29" s="356" customFormat="1" ht="15.75" customHeight="1">
      <c r="A6" s="715"/>
      <c r="B6" s="715"/>
      <c r="C6" s="724"/>
      <c r="D6" s="631"/>
      <c r="E6" s="631"/>
      <c r="F6" s="631"/>
      <c r="G6" s="713"/>
      <c r="H6" s="713"/>
      <c r="I6" s="713"/>
      <c r="J6" s="713"/>
      <c r="K6" s="713"/>
      <c r="L6" s="631"/>
      <c r="M6" s="631"/>
      <c r="N6" s="713"/>
      <c r="O6" s="713"/>
      <c r="P6" s="713"/>
      <c r="Q6" s="713"/>
      <c r="R6" s="713"/>
      <c r="S6" s="712"/>
      <c r="T6" s="719"/>
      <c r="U6" s="722"/>
      <c r="AA6" s="370"/>
      <c r="AB6" s="370"/>
      <c r="AC6" s="723"/>
    </row>
    <row r="7" spans="1:29" s="356" customFormat="1" ht="44.25" customHeight="1">
      <c r="A7" s="716"/>
      <c r="B7" s="716"/>
      <c r="C7" s="724"/>
      <c r="D7" s="631"/>
      <c r="E7" s="631"/>
      <c r="F7" s="631"/>
      <c r="G7" s="713"/>
      <c r="H7" s="713"/>
      <c r="I7" s="713"/>
      <c r="J7" s="713"/>
      <c r="K7" s="713"/>
      <c r="L7" s="338" t="s">
        <v>39</v>
      </c>
      <c r="M7" s="338" t="s">
        <v>138</v>
      </c>
      <c r="N7" s="713"/>
      <c r="O7" s="713"/>
      <c r="P7" s="713"/>
      <c r="Q7" s="713"/>
      <c r="R7" s="713"/>
      <c r="S7" s="712"/>
      <c r="T7" s="720"/>
      <c r="U7" s="722"/>
      <c r="W7" s="365" t="s">
        <v>445</v>
      </c>
      <c r="X7" s="356" t="s">
        <v>446</v>
      </c>
      <c r="Y7" s="356" t="s">
        <v>443</v>
      </c>
      <c r="Z7" s="356" t="s">
        <v>444</v>
      </c>
      <c r="AA7" s="370"/>
      <c r="AB7" s="370"/>
      <c r="AC7" s="723"/>
    </row>
    <row r="8" spans="1:21" ht="14.25" customHeight="1">
      <c r="A8" s="710" t="s">
        <v>3</v>
      </c>
      <c r="B8" s="711"/>
      <c r="C8" s="358" t="s">
        <v>13</v>
      </c>
      <c r="D8" s="358" t="s">
        <v>14</v>
      </c>
      <c r="E8" s="358" t="s">
        <v>19</v>
      </c>
      <c r="F8" s="358" t="s">
        <v>22</v>
      </c>
      <c r="G8" s="358" t="s">
        <v>23</v>
      </c>
      <c r="H8" s="358" t="s">
        <v>24</v>
      </c>
      <c r="I8" s="358" t="s">
        <v>25</v>
      </c>
      <c r="J8" s="358" t="s">
        <v>26</v>
      </c>
      <c r="K8" s="358" t="s">
        <v>27</v>
      </c>
      <c r="L8" s="358" t="s">
        <v>29</v>
      </c>
      <c r="M8" s="358" t="s">
        <v>30</v>
      </c>
      <c r="N8" s="358" t="s">
        <v>104</v>
      </c>
      <c r="O8" s="358" t="s">
        <v>101</v>
      </c>
      <c r="P8" s="358" t="s">
        <v>105</v>
      </c>
      <c r="Q8" s="358" t="s">
        <v>106</v>
      </c>
      <c r="R8" s="358" t="s">
        <v>107</v>
      </c>
      <c r="S8" s="358" t="s">
        <v>118</v>
      </c>
      <c r="T8" s="358" t="s">
        <v>131</v>
      </c>
      <c r="U8" s="358" t="s">
        <v>133</v>
      </c>
    </row>
    <row r="9" spans="1:29" s="184" customFormat="1" ht="16.5" customHeight="1">
      <c r="A9" s="631" t="s">
        <v>10</v>
      </c>
      <c r="B9" s="631"/>
      <c r="C9" s="385">
        <f>C10+C23</f>
        <v>14567</v>
      </c>
      <c r="D9" s="385">
        <f>E9+F9</f>
        <v>18959</v>
      </c>
      <c r="E9" s="385">
        <f>E10+E23</f>
        <v>6367</v>
      </c>
      <c r="F9" s="385">
        <f>F10+F23</f>
        <v>12592</v>
      </c>
      <c r="G9" s="385">
        <f>G10+G23</f>
        <v>133</v>
      </c>
      <c r="H9" s="385">
        <f>H10+H23</f>
        <v>0</v>
      </c>
      <c r="I9" s="385">
        <f>J9+Q9+R9+S9</f>
        <v>18826</v>
      </c>
      <c r="J9" s="385">
        <f>SUM(K9,N9:P9)</f>
        <v>15076</v>
      </c>
      <c r="K9" s="385">
        <f>L9+M9</f>
        <v>10287</v>
      </c>
      <c r="L9" s="385">
        <f aca="true" t="shared" si="0" ref="L9:S9">L10+L23</f>
        <v>10024</v>
      </c>
      <c r="M9" s="385">
        <f t="shared" si="0"/>
        <v>263</v>
      </c>
      <c r="N9" s="385">
        <f t="shared" si="0"/>
        <v>4780</v>
      </c>
      <c r="O9" s="385">
        <f t="shared" si="0"/>
        <v>8</v>
      </c>
      <c r="P9" s="385">
        <f t="shared" si="0"/>
        <v>1</v>
      </c>
      <c r="Q9" s="385">
        <f t="shared" si="0"/>
        <v>3646</v>
      </c>
      <c r="R9" s="385">
        <f t="shared" si="0"/>
        <v>90</v>
      </c>
      <c r="S9" s="385">
        <f t="shared" si="0"/>
        <v>14</v>
      </c>
      <c r="T9" s="385">
        <f>SUM(N9:S9)</f>
        <v>8539</v>
      </c>
      <c r="U9" s="519">
        <f>IF(J9&lt;&gt;0,K9/J9,"")</f>
        <v>0.6823427964977448</v>
      </c>
      <c r="V9" s="184" t="s">
        <v>2</v>
      </c>
      <c r="W9" s="184">
        <v>3318</v>
      </c>
      <c r="X9" s="184">
        <v>4</v>
      </c>
      <c r="Y9" s="184">
        <v>10080</v>
      </c>
      <c r="Z9" s="184">
        <v>6885</v>
      </c>
      <c r="AA9" s="368">
        <f>Y9-W9-E9</f>
        <v>395</v>
      </c>
      <c r="AB9" s="368">
        <f>Z9-Q9-W9</f>
        <v>-79</v>
      </c>
      <c r="AC9" s="386"/>
    </row>
    <row r="10" spans="1:29" s="184" customFormat="1" ht="13.5" customHeight="1">
      <c r="A10" s="520" t="s">
        <v>3</v>
      </c>
      <c r="B10" s="521" t="s">
        <v>237</v>
      </c>
      <c r="C10" s="385">
        <f>SUM(C11:C22)</f>
        <v>180</v>
      </c>
      <c r="D10" s="385">
        <f aca="true" t="shared" si="1" ref="D10:D30">E10+F10</f>
        <v>274</v>
      </c>
      <c r="E10" s="385">
        <f>SUM(E11:E22)</f>
        <v>98</v>
      </c>
      <c r="F10" s="385">
        <f>SUM(F11:F22)</f>
        <v>176</v>
      </c>
      <c r="G10" s="385">
        <f>SUM(G11:G22)</f>
        <v>3</v>
      </c>
      <c r="H10" s="385">
        <f>SUM(H11:H22)</f>
        <v>0</v>
      </c>
      <c r="I10" s="385">
        <f>J10+Q10+R10+S10</f>
        <v>271</v>
      </c>
      <c r="J10" s="385">
        <f>SUM(K10,N10:P10)</f>
        <v>211</v>
      </c>
      <c r="K10" s="385">
        <f>L10+M10</f>
        <v>119</v>
      </c>
      <c r="L10" s="385">
        <f>SUM(L11:L22)</f>
        <v>116</v>
      </c>
      <c r="M10" s="385">
        <f aca="true" t="shared" si="2" ref="M10:S10">SUM(M11:M22)</f>
        <v>3</v>
      </c>
      <c r="N10" s="385">
        <f t="shared" si="2"/>
        <v>92</v>
      </c>
      <c r="O10" s="385">
        <f t="shared" si="2"/>
        <v>0</v>
      </c>
      <c r="P10" s="385">
        <f t="shared" si="2"/>
        <v>0</v>
      </c>
      <c r="Q10" s="385">
        <f t="shared" si="2"/>
        <v>60</v>
      </c>
      <c r="R10" s="385">
        <f t="shared" si="2"/>
        <v>0</v>
      </c>
      <c r="S10" s="385">
        <f t="shared" si="2"/>
        <v>0</v>
      </c>
      <c r="T10" s="385">
        <f>SUM(N10:S10)</f>
        <v>152</v>
      </c>
      <c r="U10" s="519">
        <f>IF(J10&lt;&gt;0,K10/J10,"")</f>
        <v>0.5639810426540285</v>
      </c>
      <c r="W10" s="184">
        <v>72</v>
      </c>
      <c r="X10" s="184">
        <v>0</v>
      </c>
      <c r="Y10" s="184">
        <v>186</v>
      </c>
      <c r="Z10" s="184">
        <v>147</v>
      </c>
      <c r="AA10" s="368">
        <f aca="true" t="shared" si="3" ref="AA10:AA70">Y10-W10-E10</f>
        <v>16</v>
      </c>
      <c r="AB10" s="368">
        <f aca="true" t="shared" si="4" ref="AB10:AB70">Z10-Q10-W10</f>
        <v>15</v>
      </c>
      <c r="AC10" s="386"/>
    </row>
    <row r="11" spans="1:29" s="184" customFormat="1" ht="13.5" customHeight="1">
      <c r="A11" s="339" t="s">
        <v>13</v>
      </c>
      <c r="B11" s="340" t="s">
        <v>376</v>
      </c>
      <c r="C11" s="341">
        <v>0</v>
      </c>
      <c r="D11" s="385">
        <f t="shared" si="1"/>
        <v>0</v>
      </c>
      <c r="E11" s="401">
        <v>0</v>
      </c>
      <c r="F11" s="341">
        <v>0</v>
      </c>
      <c r="G11" s="341">
        <v>0</v>
      </c>
      <c r="H11" s="341">
        <v>0</v>
      </c>
      <c r="I11" s="385">
        <f>J11+Q11+R11+S11</f>
        <v>0</v>
      </c>
      <c r="J11" s="385">
        <f>SUM(K11,N11:P11)</f>
        <v>0</v>
      </c>
      <c r="K11" s="385">
        <f>L11+M11</f>
        <v>0</v>
      </c>
      <c r="L11" s="341">
        <v>0</v>
      </c>
      <c r="M11" s="341">
        <v>0</v>
      </c>
      <c r="N11" s="341">
        <v>0</v>
      </c>
      <c r="O11" s="341">
        <v>0</v>
      </c>
      <c r="P11" s="341">
        <v>0</v>
      </c>
      <c r="Q11" s="341">
        <v>0</v>
      </c>
      <c r="R11" s="341">
        <v>0</v>
      </c>
      <c r="S11" s="341">
        <v>0</v>
      </c>
      <c r="T11" s="385">
        <f aca="true" t="shared" si="5" ref="T11:T22">SUM(N11:S11)</f>
        <v>0</v>
      </c>
      <c r="U11" s="519">
        <f aca="true" t="shared" si="6" ref="U11:U22">IF(J11&lt;&gt;0,K11/J11,"")</f>
      </c>
      <c r="V11" s="402" t="s">
        <v>2</v>
      </c>
      <c r="Y11" s="184">
        <v>1</v>
      </c>
      <c r="Z11" s="184">
        <v>0</v>
      </c>
      <c r="AA11" s="368">
        <f t="shared" si="3"/>
        <v>1</v>
      </c>
      <c r="AB11" s="368">
        <f t="shared" si="4"/>
        <v>0</v>
      </c>
      <c r="AC11" s="386"/>
    </row>
    <row r="12" spans="1:29" s="184" customFormat="1" ht="13.5" customHeight="1">
      <c r="A12" s="339" t="s">
        <v>14</v>
      </c>
      <c r="B12" s="340" t="s">
        <v>379</v>
      </c>
      <c r="C12" s="341">
        <v>61.99999999999999</v>
      </c>
      <c r="D12" s="385">
        <f t="shared" si="1"/>
        <v>76</v>
      </c>
      <c r="E12" s="401">
        <v>42</v>
      </c>
      <c r="F12" s="341">
        <v>34</v>
      </c>
      <c r="G12" s="341">
        <v>3</v>
      </c>
      <c r="H12" s="341">
        <v>0</v>
      </c>
      <c r="I12" s="385">
        <f aca="true" t="shared" si="7" ref="I12:I21">J12+Q12+R12+S12</f>
        <v>73</v>
      </c>
      <c r="J12" s="385">
        <f aca="true" t="shared" si="8" ref="J12:J21">SUM(K12,N12:P12)</f>
        <v>44</v>
      </c>
      <c r="K12" s="385">
        <f aca="true" t="shared" si="9" ref="K12:K21">L12+M12</f>
        <v>31</v>
      </c>
      <c r="L12" s="522">
        <v>28</v>
      </c>
      <c r="M12" s="522">
        <v>3</v>
      </c>
      <c r="N12" s="522">
        <v>13</v>
      </c>
      <c r="O12" s="522">
        <v>0</v>
      </c>
      <c r="P12" s="522">
        <v>0</v>
      </c>
      <c r="Q12" s="522">
        <v>29</v>
      </c>
      <c r="R12" s="522">
        <v>0</v>
      </c>
      <c r="S12" s="522">
        <v>0</v>
      </c>
      <c r="T12" s="385">
        <f t="shared" si="5"/>
        <v>42</v>
      </c>
      <c r="U12" s="519">
        <f t="shared" si="6"/>
        <v>0.7045454545454546</v>
      </c>
      <c r="V12" s="402"/>
      <c r="W12" s="184">
        <v>0</v>
      </c>
      <c r="Y12" s="184">
        <v>6</v>
      </c>
      <c r="Z12" s="184">
        <v>5</v>
      </c>
      <c r="AA12" s="368">
        <f t="shared" si="3"/>
        <v>-36</v>
      </c>
      <c r="AB12" s="368">
        <f t="shared" si="4"/>
        <v>-24</v>
      </c>
      <c r="AC12" s="386"/>
    </row>
    <row r="13" spans="1:29" s="184" customFormat="1" ht="13.5" customHeight="1">
      <c r="A13" s="339" t="s">
        <v>19</v>
      </c>
      <c r="B13" s="340" t="s">
        <v>374</v>
      </c>
      <c r="C13" s="341">
        <v>74</v>
      </c>
      <c r="D13" s="385">
        <f t="shared" si="1"/>
        <v>102</v>
      </c>
      <c r="E13" s="401">
        <v>39</v>
      </c>
      <c r="F13" s="341">
        <v>63</v>
      </c>
      <c r="G13" s="341">
        <v>0</v>
      </c>
      <c r="H13" s="341">
        <v>0</v>
      </c>
      <c r="I13" s="385">
        <f t="shared" si="7"/>
        <v>102</v>
      </c>
      <c r="J13" s="385">
        <f t="shared" si="8"/>
        <v>81</v>
      </c>
      <c r="K13" s="385">
        <f t="shared" si="9"/>
        <v>39</v>
      </c>
      <c r="L13" s="522">
        <v>39</v>
      </c>
      <c r="M13" s="522">
        <v>0</v>
      </c>
      <c r="N13" s="522">
        <v>42</v>
      </c>
      <c r="O13" s="522">
        <v>0</v>
      </c>
      <c r="P13" s="522">
        <v>0</v>
      </c>
      <c r="Q13" s="522">
        <v>21</v>
      </c>
      <c r="R13" s="522">
        <v>0</v>
      </c>
      <c r="S13" s="522">
        <v>0</v>
      </c>
      <c r="T13" s="385">
        <f t="shared" si="5"/>
        <v>63</v>
      </c>
      <c r="U13" s="519">
        <f t="shared" si="6"/>
        <v>0.48148148148148145</v>
      </c>
      <c r="V13" s="402"/>
      <c r="W13" s="184">
        <v>23</v>
      </c>
      <c r="Y13" s="184">
        <v>66</v>
      </c>
      <c r="Z13" s="184">
        <v>47</v>
      </c>
      <c r="AA13" s="368">
        <f t="shared" si="3"/>
        <v>4</v>
      </c>
      <c r="AB13" s="368">
        <f t="shared" si="4"/>
        <v>3</v>
      </c>
      <c r="AC13" s="386"/>
    </row>
    <row r="14" spans="1:29" s="184" customFormat="1" ht="13.5" customHeight="1">
      <c r="A14" s="339" t="s">
        <v>22</v>
      </c>
      <c r="B14" s="340" t="s">
        <v>380</v>
      </c>
      <c r="C14" s="341">
        <v>28</v>
      </c>
      <c r="D14" s="385">
        <f t="shared" si="1"/>
        <v>56</v>
      </c>
      <c r="E14" s="401">
        <v>3</v>
      </c>
      <c r="F14" s="341">
        <v>53</v>
      </c>
      <c r="G14" s="341">
        <v>0</v>
      </c>
      <c r="H14" s="341">
        <v>0</v>
      </c>
      <c r="I14" s="385">
        <f t="shared" si="7"/>
        <v>56</v>
      </c>
      <c r="J14" s="385">
        <f t="shared" si="8"/>
        <v>56</v>
      </c>
      <c r="K14" s="385">
        <f t="shared" si="9"/>
        <v>29</v>
      </c>
      <c r="L14" s="522">
        <v>29</v>
      </c>
      <c r="M14" s="522">
        <v>0</v>
      </c>
      <c r="N14" s="522">
        <v>27</v>
      </c>
      <c r="O14" s="522">
        <v>0</v>
      </c>
      <c r="P14" s="522">
        <v>0</v>
      </c>
      <c r="Q14" s="522">
        <v>0</v>
      </c>
      <c r="R14" s="522">
        <v>0</v>
      </c>
      <c r="S14" s="522">
        <v>0</v>
      </c>
      <c r="T14" s="385">
        <f t="shared" si="5"/>
        <v>27</v>
      </c>
      <c r="U14" s="519">
        <f t="shared" si="6"/>
        <v>0.5178571428571429</v>
      </c>
      <c r="V14" s="402"/>
      <c r="Y14" s="184">
        <v>11</v>
      </c>
      <c r="Z14" s="184">
        <v>11</v>
      </c>
      <c r="AA14" s="368">
        <f t="shared" si="3"/>
        <v>8</v>
      </c>
      <c r="AB14" s="368">
        <f t="shared" si="4"/>
        <v>11</v>
      </c>
      <c r="AC14" s="386"/>
    </row>
    <row r="15" spans="1:29" s="184" customFormat="1" ht="13.5" customHeight="1">
      <c r="A15" s="339" t="s">
        <v>23</v>
      </c>
      <c r="B15" s="340" t="s">
        <v>369</v>
      </c>
      <c r="C15" s="341">
        <v>3</v>
      </c>
      <c r="D15" s="385">
        <f t="shared" si="1"/>
        <v>6</v>
      </c>
      <c r="E15" s="401">
        <v>2</v>
      </c>
      <c r="F15" s="341">
        <v>4</v>
      </c>
      <c r="G15" s="341">
        <v>0</v>
      </c>
      <c r="H15" s="341">
        <v>0</v>
      </c>
      <c r="I15" s="385">
        <f t="shared" si="7"/>
        <v>6</v>
      </c>
      <c r="J15" s="385">
        <f t="shared" si="8"/>
        <v>5</v>
      </c>
      <c r="K15" s="385">
        <f t="shared" si="9"/>
        <v>4</v>
      </c>
      <c r="L15" s="522">
        <v>4</v>
      </c>
      <c r="M15" s="522">
        <v>0</v>
      </c>
      <c r="N15" s="522">
        <v>1</v>
      </c>
      <c r="O15" s="522">
        <v>0</v>
      </c>
      <c r="P15" s="522">
        <v>0</v>
      </c>
      <c r="Q15" s="522">
        <v>1</v>
      </c>
      <c r="R15" s="522">
        <v>0</v>
      </c>
      <c r="S15" s="522">
        <v>0</v>
      </c>
      <c r="T15" s="385">
        <f t="shared" si="5"/>
        <v>2</v>
      </c>
      <c r="U15" s="519">
        <f t="shared" si="6"/>
        <v>0.8</v>
      </c>
      <c r="V15" s="402"/>
      <c r="W15" s="184">
        <v>2</v>
      </c>
      <c r="Y15" s="184">
        <v>2</v>
      </c>
      <c r="Z15" s="184">
        <v>2</v>
      </c>
      <c r="AA15" s="368">
        <f t="shared" si="3"/>
        <v>-2</v>
      </c>
      <c r="AB15" s="368">
        <f t="shared" si="4"/>
        <v>-1</v>
      </c>
      <c r="AC15" s="386"/>
    </row>
    <row r="16" spans="1:29" s="184" customFormat="1" ht="13.5" customHeight="1">
      <c r="A16" s="339" t="s">
        <v>24</v>
      </c>
      <c r="B16" s="340" t="s">
        <v>377</v>
      </c>
      <c r="C16" s="341">
        <v>7</v>
      </c>
      <c r="D16" s="385">
        <f t="shared" si="1"/>
        <v>14</v>
      </c>
      <c r="E16" s="401">
        <v>0</v>
      </c>
      <c r="F16" s="341">
        <v>14</v>
      </c>
      <c r="G16" s="341">
        <v>0</v>
      </c>
      <c r="H16" s="341">
        <v>0</v>
      </c>
      <c r="I16" s="385">
        <f t="shared" si="7"/>
        <v>14</v>
      </c>
      <c r="J16" s="385">
        <f t="shared" si="8"/>
        <v>14</v>
      </c>
      <c r="K16" s="385">
        <f t="shared" si="9"/>
        <v>10</v>
      </c>
      <c r="L16" s="448">
        <v>10</v>
      </c>
      <c r="M16" s="448">
        <v>0</v>
      </c>
      <c r="N16" s="448">
        <v>4</v>
      </c>
      <c r="O16" s="448">
        <v>0</v>
      </c>
      <c r="P16" s="448">
        <v>0</v>
      </c>
      <c r="Q16" s="448">
        <v>0</v>
      </c>
      <c r="R16" s="448">
        <v>0</v>
      </c>
      <c r="S16" s="448">
        <v>0</v>
      </c>
      <c r="T16" s="385">
        <f t="shared" si="5"/>
        <v>4</v>
      </c>
      <c r="U16" s="519">
        <f t="shared" si="6"/>
        <v>0.7142857142857143</v>
      </c>
      <c r="V16" s="402"/>
      <c r="Y16" s="184">
        <v>0</v>
      </c>
      <c r="Z16" s="184">
        <v>0</v>
      </c>
      <c r="AA16" s="368">
        <f t="shared" si="3"/>
        <v>0</v>
      </c>
      <c r="AB16" s="368">
        <f t="shared" si="4"/>
        <v>0</v>
      </c>
      <c r="AC16" s="386"/>
    </row>
    <row r="17" spans="1:29" s="184" customFormat="1" ht="13.5" customHeight="1">
      <c r="A17" s="339" t="s">
        <v>25</v>
      </c>
      <c r="B17" s="340" t="s">
        <v>375</v>
      </c>
      <c r="C17" s="341">
        <v>1</v>
      </c>
      <c r="D17" s="385">
        <f t="shared" si="1"/>
        <v>8</v>
      </c>
      <c r="E17" s="401">
        <v>7</v>
      </c>
      <c r="F17" s="341">
        <v>1</v>
      </c>
      <c r="G17" s="341">
        <v>0</v>
      </c>
      <c r="H17" s="341">
        <v>0</v>
      </c>
      <c r="I17" s="385">
        <f t="shared" si="7"/>
        <v>8</v>
      </c>
      <c r="J17" s="385">
        <f t="shared" si="8"/>
        <v>2</v>
      </c>
      <c r="K17" s="385">
        <f t="shared" si="9"/>
        <v>0</v>
      </c>
      <c r="L17" s="448">
        <v>0</v>
      </c>
      <c r="M17" s="448">
        <v>0</v>
      </c>
      <c r="N17" s="448">
        <v>2</v>
      </c>
      <c r="O17" s="448">
        <v>0</v>
      </c>
      <c r="P17" s="448">
        <v>0</v>
      </c>
      <c r="Q17" s="448">
        <v>6</v>
      </c>
      <c r="R17" s="448">
        <v>0</v>
      </c>
      <c r="S17" s="448">
        <v>0</v>
      </c>
      <c r="T17" s="385">
        <f t="shared" si="5"/>
        <v>8</v>
      </c>
      <c r="U17" s="519">
        <f t="shared" si="6"/>
        <v>0</v>
      </c>
      <c r="V17" s="402"/>
      <c r="W17" s="184">
        <v>1</v>
      </c>
      <c r="Y17" s="184">
        <v>1</v>
      </c>
      <c r="Z17" s="184">
        <v>1</v>
      </c>
      <c r="AA17" s="368">
        <f t="shared" si="3"/>
        <v>-7</v>
      </c>
      <c r="AB17" s="368">
        <f t="shared" si="4"/>
        <v>-6</v>
      </c>
      <c r="AC17" s="386"/>
    </row>
    <row r="18" spans="1:29" s="184" customFormat="1" ht="13.5" customHeight="1">
      <c r="A18" s="339" t="s">
        <v>26</v>
      </c>
      <c r="B18" s="340" t="s">
        <v>373</v>
      </c>
      <c r="C18" s="341">
        <v>2</v>
      </c>
      <c r="D18" s="385">
        <f t="shared" si="1"/>
        <v>7</v>
      </c>
      <c r="E18" s="401">
        <v>4</v>
      </c>
      <c r="F18" s="341">
        <v>3</v>
      </c>
      <c r="G18" s="341">
        <v>0</v>
      </c>
      <c r="H18" s="341">
        <v>0</v>
      </c>
      <c r="I18" s="385">
        <f t="shared" si="7"/>
        <v>7</v>
      </c>
      <c r="J18" s="385">
        <f t="shared" si="8"/>
        <v>4</v>
      </c>
      <c r="K18" s="385">
        <f t="shared" si="9"/>
        <v>1</v>
      </c>
      <c r="L18" s="448">
        <v>1</v>
      </c>
      <c r="M18" s="448">
        <v>0</v>
      </c>
      <c r="N18" s="448">
        <v>3</v>
      </c>
      <c r="O18" s="448">
        <v>0</v>
      </c>
      <c r="P18" s="448">
        <v>0</v>
      </c>
      <c r="Q18" s="448">
        <v>3</v>
      </c>
      <c r="R18" s="448">
        <v>0</v>
      </c>
      <c r="S18" s="448">
        <v>0</v>
      </c>
      <c r="T18" s="385">
        <f t="shared" si="5"/>
        <v>6</v>
      </c>
      <c r="U18" s="519">
        <f t="shared" si="6"/>
        <v>0.25</v>
      </c>
      <c r="V18" s="402"/>
      <c r="W18" s="184">
        <v>46</v>
      </c>
      <c r="Y18" s="184">
        <v>94</v>
      </c>
      <c r="Z18" s="184">
        <v>80</v>
      </c>
      <c r="AA18" s="368">
        <f t="shared" si="3"/>
        <v>44</v>
      </c>
      <c r="AB18" s="368">
        <f t="shared" si="4"/>
        <v>31</v>
      </c>
      <c r="AC18" s="386"/>
    </row>
    <row r="19" spans="1:29" s="184" customFormat="1" ht="13.5" customHeight="1">
      <c r="A19" s="339" t="s">
        <v>27</v>
      </c>
      <c r="B19" s="340" t="s">
        <v>381</v>
      </c>
      <c r="C19" s="341">
        <v>2</v>
      </c>
      <c r="D19" s="385">
        <f t="shared" si="1"/>
        <v>3</v>
      </c>
      <c r="E19" s="401">
        <v>0</v>
      </c>
      <c r="F19" s="341">
        <v>3</v>
      </c>
      <c r="G19" s="341">
        <v>0</v>
      </c>
      <c r="H19" s="341">
        <v>0</v>
      </c>
      <c r="I19" s="385">
        <f t="shared" si="7"/>
        <v>3</v>
      </c>
      <c r="J19" s="385">
        <f t="shared" si="8"/>
        <v>3</v>
      </c>
      <c r="K19" s="385">
        <f t="shared" si="9"/>
        <v>3</v>
      </c>
      <c r="L19" s="448">
        <v>3</v>
      </c>
      <c r="M19" s="448">
        <v>0</v>
      </c>
      <c r="N19" s="448">
        <v>0</v>
      </c>
      <c r="O19" s="448">
        <v>0</v>
      </c>
      <c r="P19" s="448">
        <v>0</v>
      </c>
      <c r="Q19" s="448">
        <v>0</v>
      </c>
      <c r="R19" s="448">
        <v>0</v>
      </c>
      <c r="S19" s="448">
        <v>0</v>
      </c>
      <c r="T19" s="385">
        <f t="shared" si="5"/>
        <v>0</v>
      </c>
      <c r="U19" s="519">
        <f t="shared" si="6"/>
        <v>1</v>
      </c>
      <c r="V19" s="402"/>
      <c r="Y19" s="184">
        <v>3</v>
      </c>
      <c r="Z19" s="184">
        <v>0</v>
      </c>
      <c r="AA19" s="368">
        <f t="shared" si="3"/>
        <v>3</v>
      </c>
      <c r="AB19" s="368">
        <f t="shared" si="4"/>
        <v>0</v>
      </c>
      <c r="AC19" s="386"/>
    </row>
    <row r="20" spans="1:29" s="184" customFormat="1" ht="13.5" customHeight="1">
      <c r="A20" s="339" t="s">
        <v>29</v>
      </c>
      <c r="B20" s="340" t="s">
        <v>372</v>
      </c>
      <c r="C20" s="341">
        <v>0</v>
      </c>
      <c r="D20" s="385">
        <f t="shared" si="1"/>
        <v>1</v>
      </c>
      <c r="E20" s="401">
        <v>1</v>
      </c>
      <c r="F20" s="341">
        <v>0</v>
      </c>
      <c r="G20" s="341">
        <v>0</v>
      </c>
      <c r="H20" s="341">
        <v>0</v>
      </c>
      <c r="I20" s="385">
        <f t="shared" si="7"/>
        <v>1</v>
      </c>
      <c r="J20" s="385">
        <f t="shared" si="8"/>
        <v>1</v>
      </c>
      <c r="K20" s="385">
        <f t="shared" si="9"/>
        <v>1</v>
      </c>
      <c r="L20" s="448">
        <v>1</v>
      </c>
      <c r="M20" s="448">
        <v>0</v>
      </c>
      <c r="N20" s="448">
        <v>0</v>
      </c>
      <c r="O20" s="448">
        <v>0</v>
      </c>
      <c r="P20" s="448">
        <v>0</v>
      </c>
      <c r="Q20" s="448">
        <v>0</v>
      </c>
      <c r="R20" s="448">
        <v>0</v>
      </c>
      <c r="S20" s="448">
        <v>0</v>
      </c>
      <c r="T20" s="385">
        <f t="shared" si="5"/>
        <v>0</v>
      </c>
      <c r="U20" s="519">
        <f t="shared" si="6"/>
        <v>1</v>
      </c>
      <c r="V20" s="402"/>
      <c r="Y20" s="184">
        <v>2</v>
      </c>
      <c r="Z20" s="184">
        <v>1</v>
      </c>
      <c r="AA20" s="368">
        <f t="shared" si="3"/>
        <v>1</v>
      </c>
      <c r="AB20" s="368">
        <f t="shared" si="4"/>
        <v>1</v>
      </c>
      <c r="AC20" s="386"/>
    </row>
    <row r="21" spans="1:29" s="184" customFormat="1" ht="13.5" customHeight="1">
      <c r="A21" s="339" t="s">
        <v>30</v>
      </c>
      <c r="B21" s="340" t="s">
        <v>378</v>
      </c>
      <c r="C21" s="341">
        <v>1</v>
      </c>
      <c r="D21" s="385">
        <f t="shared" si="1"/>
        <v>1</v>
      </c>
      <c r="E21" s="341">
        <v>0</v>
      </c>
      <c r="F21" s="341">
        <v>1</v>
      </c>
      <c r="G21" s="341">
        <v>0</v>
      </c>
      <c r="H21" s="341">
        <v>0</v>
      </c>
      <c r="I21" s="385">
        <f t="shared" si="7"/>
        <v>1</v>
      </c>
      <c r="J21" s="385">
        <f t="shared" si="8"/>
        <v>1</v>
      </c>
      <c r="K21" s="385">
        <f t="shared" si="9"/>
        <v>1</v>
      </c>
      <c r="L21" s="448">
        <v>1</v>
      </c>
      <c r="M21" s="448">
        <v>0</v>
      </c>
      <c r="N21" s="448">
        <v>0</v>
      </c>
      <c r="O21" s="448">
        <v>0</v>
      </c>
      <c r="P21" s="448">
        <v>0</v>
      </c>
      <c r="Q21" s="448">
        <v>0</v>
      </c>
      <c r="R21" s="448">
        <v>0</v>
      </c>
      <c r="S21" s="448">
        <v>0</v>
      </c>
      <c r="T21" s="385">
        <f t="shared" si="5"/>
        <v>0</v>
      </c>
      <c r="U21" s="519">
        <f t="shared" si="6"/>
        <v>1</v>
      </c>
      <c r="Y21" s="184">
        <v>0</v>
      </c>
      <c r="Z21" s="184">
        <v>0</v>
      </c>
      <c r="AA21" s="368">
        <f t="shared" si="3"/>
        <v>0</v>
      </c>
      <c r="AB21" s="368">
        <f t="shared" si="4"/>
        <v>0</v>
      </c>
      <c r="AC21" s="386"/>
    </row>
    <row r="22" spans="1:29" s="184" customFormat="1" ht="13.5" customHeight="1">
      <c r="A22" s="339" t="s">
        <v>9</v>
      </c>
      <c r="B22" s="340" t="s">
        <v>11</v>
      </c>
      <c r="C22" s="341"/>
      <c r="D22" s="385">
        <f t="shared" si="1"/>
        <v>0</v>
      </c>
      <c r="E22" s="341"/>
      <c r="F22" s="341"/>
      <c r="G22" s="341"/>
      <c r="H22" s="341"/>
      <c r="I22" s="385">
        <f>J22+Q22+R22+S22</f>
        <v>0</v>
      </c>
      <c r="J22" s="385">
        <f>SUM(K22,N22:P22)</f>
        <v>0</v>
      </c>
      <c r="K22" s="385">
        <f>L22+M22</f>
        <v>0</v>
      </c>
      <c r="L22" s="341"/>
      <c r="M22" s="341"/>
      <c r="N22" s="341"/>
      <c r="O22" s="341"/>
      <c r="P22" s="342"/>
      <c r="Q22" s="342"/>
      <c r="R22" s="342"/>
      <c r="S22" s="342"/>
      <c r="T22" s="385">
        <f t="shared" si="5"/>
        <v>0</v>
      </c>
      <c r="U22" s="519">
        <f t="shared" si="6"/>
      </c>
      <c r="AA22" s="368">
        <f t="shared" si="3"/>
        <v>0</v>
      </c>
      <c r="AB22" s="368">
        <f t="shared" si="4"/>
        <v>0</v>
      </c>
      <c r="AC22" s="386"/>
    </row>
    <row r="23" spans="1:29" s="184" customFormat="1" ht="15.75">
      <c r="A23" s="383" t="s">
        <v>344</v>
      </c>
      <c r="B23" s="384" t="s">
        <v>345</v>
      </c>
      <c r="C23" s="385">
        <f aca="true" t="shared" si="10" ref="C23:S23">C24+C29+C34+C40+C47+C54+C64+C74+C82+C90+C98+C107</f>
        <v>14387</v>
      </c>
      <c r="D23" s="385">
        <f t="shared" si="10"/>
        <v>18685</v>
      </c>
      <c r="E23" s="385">
        <f t="shared" si="10"/>
        <v>6269</v>
      </c>
      <c r="F23" s="385">
        <f t="shared" si="10"/>
        <v>12416</v>
      </c>
      <c r="G23" s="385">
        <f t="shared" si="10"/>
        <v>130</v>
      </c>
      <c r="H23" s="385">
        <f t="shared" si="10"/>
        <v>0</v>
      </c>
      <c r="I23" s="385">
        <f t="shared" si="10"/>
        <v>18555</v>
      </c>
      <c r="J23" s="385">
        <f t="shared" si="10"/>
        <v>14865</v>
      </c>
      <c r="K23" s="385">
        <f t="shared" si="10"/>
        <v>10168</v>
      </c>
      <c r="L23" s="385">
        <f t="shared" si="10"/>
        <v>9908</v>
      </c>
      <c r="M23" s="385">
        <f t="shared" si="10"/>
        <v>260</v>
      </c>
      <c r="N23" s="385">
        <f t="shared" si="10"/>
        <v>4688</v>
      </c>
      <c r="O23" s="385">
        <f t="shared" si="10"/>
        <v>8</v>
      </c>
      <c r="P23" s="385">
        <f t="shared" si="10"/>
        <v>1</v>
      </c>
      <c r="Q23" s="385">
        <f t="shared" si="10"/>
        <v>3586</v>
      </c>
      <c r="R23" s="385">
        <f t="shared" si="10"/>
        <v>90</v>
      </c>
      <c r="S23" s="385">
        <f t="shared" si="10"/>
        <v>14</v>
      </c>
      <c r="T23" s="385">
        <f aca="true" t="shared" si="11" ref="T23:T32">SUM(N23:S23)</f>
        <v>8387</v>
      </c>
      <c r="U23" s="519">
        <f aca="true" t="shared" si="12" ref="U23:U32">IF(J23&lt;&gt;0,K23/J23,"")</f>
        <v>0.6840228725193407</v>
      </c>
      <c r="W23" s="184">
        <v>3246</v>
      </c>
      <c r="X23" s="184">
        <v>4</v>
      </c>
      <c r="Y23" s="184">
        <v>9894</v>
      </c>
      <c r="Z23" s="184">
        <v>6738</v>
      </c>
      <c r="AA23" s="368">
        <f t="shared" si="3"/>
        <v>379</v>
      </c>
      <c r="AB23" s="368">
        <f t="shared" si="4"/>
        <v>-94</v>
      </c>
      <c r="AC23" s="386"/>
    </row>
    <row r="24" spans="1:29" s="184" customFormat="1" ht="17.25" customHeight="1">
      <c r="A24" s="383" t="s">
        <v>0</v>
      </c>
      <c r="B24" s="384" t="s">
        <v>346</v>
      </c>
      <c r="C24" s="385">
        <f>SUM(C25:C28)</f>
        <v>753</v>
      </c>
      <c r="D24" s="385">
        <f t="shared" si="1"/>
        <v>935</v>
      </c>
      <c r="E24" s="385">
        <f>SUM(E25:E28)</f>
        <v>324</v>
      </c>
      <c r="F24" s="385">
        <f>SUM(F25:F28)</f>
        <v>611</v>
      </c>
      <c r="G24" s="385">
        <f>SUM(G25:G28)</f>
        <v>5</v>
      </c>
      <c r="H24" s="385">
        <f>SUM(H25:H28)</f>
        <v>0</v>
      </c>
      <c r="I24" s="385">
        <f aca="true" t="shared" si="13" ref="I24:I32">J24+Q24+R24+S24</f>
        <v>930</v>
      </c>
      <c r="J24" s="385">
        <f aca="true" t="shared" si="14" ref="J24:J32">SUM(K24,N24:P24)</f>
        <v>743</v>
      </c>
      <c r="K24" s="385">
        <f aca="true" t="shared" si="15" ref="K24:K32">L24+M24</f>
        <v>509</v>
      </c>
      <c r="L24" s="385">
        <f aca="true" t="shared" si="16" ref="L24:S24">SUM(L25:L28)</f>
        <v>500</v>
      </c>
      <c r="M24" s="385">
        <f t="shared" si="16"/>
        <v>9</v>
      </c>
      <c r="N24" s="385">
        <f t="shared" si="16"/>
        <v>234</v>
      </c>
      <c r="O24" s="385">
        <f t="shared" si="16"/>
        <v>0</v>
      </c>
      <c r="P24" s="385">
        <f t="shared" si="16"/>
        <v>0</v>
      </c>
      <c r="Q24" s="385">
        <f t="shared" si="16"/>
        <v>186</v>
      </c>
      <c r="R24" s="385">
        <f t="shared" si="16"/>
        <v>1</v>
      </c>
      <c r="S24" s="385">
        <f t="shared" si="16"/>
        <v>0</v>
      </c>
      <c r="T24" s="385">
        <f t="shared" si="11"/>
        <v>421</v>
      </c>
      <c r="U24" s="519">
        <f t="shared" si="12"/>
        <v>0.6850605652759085</v>
      </c>
      <c r="W24" s="184">
        <v>135</v>
      </c>
      <c r="X24" s="184">
        <v>0</v>
      </c>
      <c r="Y24" s="184">
        <v>459</v>
      </c>
      <c r="Z24" s="184">
        <v>323</v>
      </c>
      <c r="AA24" s="368">
        <f t="shared" si="3"/>
        <v>0</v>
      </c>
      <c r="AB24" s="368">
        <f t="shared" si="4"/>
        <v>2</v>
      </c>
      <c r="AC24" s="386"/>
    </row>
    <row r="25" spans="1:29" s="184" customFormat="1" ht="13.5" customHeight="1">
      <c r="A25" s="339" t="s">
        <v>13</v>
      </c>
      <c r="B25" s="340" t="s">
        <v>395</v>
      </c>
      <c r="C25" s="341">
        <v>56</v>
      </c>
      <c r="D25" s="385">
        <f t="shared" si="1"/>
        <v>84</v>
      </c>
      <c r="E25" s="341">
        <v>3</v>
      </c>
      <c r="F25" s="341">
        <v>81</v>
      </c>
      <c r="G25" s="341">
        <v>3</v>
      </c>
      <c r="H25" s="341"/>
      <c r="I25" s="385">
        <f t="shared" si="13"/>
        <v>81</v>
      </c>
      <c r="J25" s="385">
        <f t="shared" si="14"/>
        <v>81</v>
      </c>
      <c r="K25" s="385">
        <f t="shared" si="15"/>
        <v>80</v>
      </c>
      <c r="L25" s="341">
        <v>79</v>
      </c>
      <c r="M25" s="341">
        <v>1</v>
      </c>
      <c r="N25" s="341">
        <v>1</v>
      </c>
      <c r="O25" s="341"/>
      <c r="P25" s="342"/>
      <c r="Q25" s="342">
        <v>0</v>
      </c>
      <c r="R25" s="342"/>
      <c r="S25" s="342"/>
      <c r="T25" s="385">
        <f t="shared" si="11"/>
        <v>1</v>
      </c>
      <c r="U25" s="519">
        <f t="shared" si="12"/>
        <v>0.9876543209876543</v>
      </c>
      <c r="V25" s="184" t="s">
        <v>2</v>
      </c>
      <c r="W25" s="403">
        <v>31</v>
      </c>
      <c r="Y25" s="184">
        <v>38</v>
      </c>
      <c r="Z25" s="184">
        <v>34</v>
      </c>
      <c r="AA25" s="368">
        <f t="shared" si="3"/>
        <v>4</v>
      </c>
      <c r="AB25" s="368">
        <f t="shared" si="4"/>
        <v>3</v>
      </c>
      <c r="AC25" s="386"/>
    </row>
    <row r="26" spans="1:29" s="184" customFormat="1" ht="13.5" customHeight="1">
      <c r="A26" s="339">
        <v>2</v>
      </c>
      <c r="B26" s="340" t="s">
        <v>482</v>
      </c>
      <c r="C26" s="341">
        <v>220</v>
      </c>
      <c r="D26" s="385">
        <f t="shared" si="1"/>
        <v>253</v>
      </c>
      <c r="E26" s="341">
        <v>73</v>
      </c>
      <c r="F26" s="341">
        <v>180</v>
      </c>
      <c r="G26" s="341">
        <v>2</v>
      </c>
      <c r="H26" s="341"/>
      <c r="I26" s="385">
        <f t="shared" si="13"/>
        <v>251</v>
      </c>
      <c r="J26" s="385">
        <f t="shared" si="14"/>
        <v>241</v>
      </c>
      <c r="K26" s="385">
        <f t="shared" si="15"/>
        <v>145</v>
      </c>
      <c r="L26" s="341">
        <v>138</v>
      </c>
      <c r="M26" s="341">
        <v>7</v>
      </c>
      <c r="N26" s="341">
        <v>96</v>
      </c>
      <c r="O26" s="341"/>
      <c r="P26" s="342"/>
      <c r="Q26" s="342">
        <v>10</v>
      </c>
      <c r="R26" s="342"/>
      <c r="S26" s="342"/>
      <c r="T26" s="385">
        <f t="shared" si="11"/>
        <v>106</v>
      </c>
      <c r="U26" s="519">
        <f t="shared" si="12"/>
        <v>0.6016597510373444</v>
      </c>
      <c r="W26" s="403">
        <v>69</v>
      </c>
      <c r="Y26" s="184">
        <v>244</v>
      </c>
      <c r="Z26" s="184">
        <v>162</v>
      </c>
      <c r="AA26" s="368">
        <f t="shared" si="3"/>
        <v>102</v>
      </c>
      <c r="AB26" s="368">
        <f t="shared" si="4"/>
        <v>83</v>
      </c>
      <c r="AC26" s="386"/>
    </row>
    <row r="27" spans="1:29" s="184" customFormat="1" ht="13.5" customHeight="1">
      <c r="A27" s="339">
        <v>3</v>
      </c>
      <c r="B27" s="340" t="s">
        <v>396</v>
      </c>
      <c r="C27" s="341">
        <v>312</v>
      </c>
      <c r="D27" s="385">
        <f t="shared" si="1"/>
        <v>363</v>
      </c>
      <c r="E27" s="341">
        <v>143</v>
      </c>
      <c r="F27" s="341">
        <v>220</v>
      </c>
      <c r="G27" s="341"/>
      <c r="H27" s="341"/>
      <c r="I27" s="385">
        <f t="shared" si="13"/>
        <v>363</v>
      </c>
      <c r="J27" s="385">
        <f t="shared" si="14"/>
        <v>263</v>
      </c>
      <c r="K27" s="385">
        <f t="shared" si="15"/>
        <v>190</v>
      </c>
      <c r="L27" s="341">
        <v>189</v>
      </c>
      <c r="M27" s="341">
        <v>1</v>
      </c>
      <c r="N27" s="341">
        <v>73</v>
      </c>
      <c r="O27" s="341"/>
      <c r="P27" s="342"/>
      <c r="Q27" s="342">
        <v>99</v>
      </c>
      <c r="R27" s="342">
        <v>1</v>
      </c>
      <c r="S27" s="342"/>
      <c r="T27" s="385">
        <f t="shared" si="11"/>
        <v>173</v>
      </c>
      <c r="U27" s="519">
        <f t="shared" si="12"/>
        <v>0.7224334600760456</v>
      </c>
      <c r="W27" s="184">
        <v>35</v>
      </c>
      <c r="Y27" s="184">
        <v>177</v>
      </c>
      <c r="Z27" s="184">
        <v>127</v>
      </c>
      <c r="AA27" s="368">
        <f t="shared" si="3"/>
        <v>-1</v>
      </c>
      <c r="AB27" s="368">
        <f t="shared" si="4"/>
        <v>-7</v>
      </c>
      <c r="AC27" s="386"/>
    </row>
    <row r="28" spans="1:29" s="184" customFormat="1" ht="13.5" customHeight="1">
      <c r="A28" s="339" t="s">
        <v>22</v>
      </c>
      <c r="B28" s="340" t="s">
        <v>490</v>
      </c>
      <c r="C28" s="341">
        <v>165</v>
      </c>
      <c r="D28" s="385">
        <f t="shared" si="1"/>
        <v>235</v>
      </c>
      <c r="E28" s="341">
        <v>105</v>
      </c>
      <c r="F28" s="341">
        <v>130</v>
      </c>
      <c r="G28" s="341"/>
      <c r="H28" s="341"/>
      <c r="I28" s="385">
        <f t="shared" si="13"/>
        <v>235</v>
      </c>
      <c r="J28" s="385">
        <f t="shared" si="14"/>
        <v>158</v>
      </c>
      <c r="K28" s="385">
        <f t="shared" si="15"/>
        <v>94</v>
      </c>
      <c r="L28" s="341">
        <v>94</v>
      </c>
      <c r="M28" s="341">
        <v>0</v>
      </c>
      <c r="N28" s="341">
        <v>64</v>
      </c>
      <c r="O28" s="341"/>
      <c r="P28" s="342"/>
      <c r="Q28" s="342">
        <v>77</v>
      </c>
      <c r="R28" s="342"/>
      <c r="S28" s="342"/>
      <c r="T28" s="385">
        <f t="shared" si="11"/>
        <v>141</v>
      </c>
      <c r="U28" s="519">
        <f t="shared" si="12"/>
        <v>0.5949367088607594</v>
      </c>
      <c r="AA28" s="368">
        <f t="shared" si="3"/>
        <v>-105</v>
      </c>
      <c r="AB28" s="368">
        <f t="shared" si="4"/>
        <v>-77</v>
      </c>
      <c r="AC28" s="386"/>
    </row>
    <row r="29" spans="1:29" s="184" customFormat="1" ht="13.5" customHeight="1">
      <c r="A29" s="383" t="s">
        <v>1</v>
      </c>
      <c r="B29" s="384" t="s">
        <v>347</v>
      </c>
      <c r="C29" s="385">
        <f>SUM(C30:C33)</f>
        <v>537</v>
      </c>
      <c r="D29" s="385">
        <f>E29+F29</f>
        <v>837</v>
      </c>
      <c r="E29" s="385">
        <f>SUM(E30:E33)</f>
        <v>306</v>
      </c>
      <c r="F29" s="385">
        <f>SUM(F30:F33)</f>
        <v>531</v>
      </c>
      <c r="G29" s="385">
        <f>SUM(G30:G33)</f>
        <v>11</v>
      </c>
      <c r="H29" s="385">
        <f>SUM(H30:H33)</f>
        <v>0</v>
      </c>
      <c r="I29" s="385">
        <f t="shared" si="13"/>
        <v>826</v>
      </c>
      <c r="J29" s="385">
        <f t="shared" si="14"/>
        <v>675</v>
      </c>
      <c r="K29" s="385">
        <f t="shared" si="15"/>
        <v>443</v>
      </c>
      <c r="L29" s="385">
        <f aca="true" t="shared" si="17" ref="L29:S29">SUM(L30:L33)</f>
        <v>421</v>
      </c>
      <c r="M29" s="385">
        <f t="shared" si="17"/>
        <v>22</v>
      </c>
      <c r="N29" s="385">
        <f t="shared" si="17"/>
        <v>232</v>
      </c>
      <c r="O29" s="385">
        <f t="shared" si="17"/>
        <v>0</v>
      </c>
      <c r="P29" s="385">
        <f t="shared" si="17"/>
        <v>0</v>
      </c>
      <c r="Q29" s="385">
        <f t="shared" si="17"/>
        <v>144</v>
      </c>
      <c r="R29" s="385">
        <f t="shared" si="17"/>
        <v>5</v>
      </c>
      <c r="S29" s="385">
        <f t="shared" si="17"/>
        <v>2</v>
      </c>
      <c r="T29" s="385">
        <f t="shared" si="11"/>
        <v>383</v>
      </c>
      <c r="U29" s="519">
        <f t="shared" si="12"/>
        <v>0.6562962962962963</v>
      </c>
      <c r="W29" s="184">
        <v>96</v>
      </c>
      <c r="X29" s="184">
        <v>0</v>
      </c>
      <c r="Y29" s="184">
        <v>402</v>
      </c>
      <c r="Z29" s="184">
        <v>217</v>
      </c>
      <c r="AA29" s="368">
        <f t="shared" si="3"/>
        <v>0</v>
      </c>
      <c r="AB29" s="368">
        <f t="shared" si="4"/>
        <v>-23</v>
      </c>
      <c r="AC29" s="386"/>
    </row>
    <row r="30" spans="1:29" s="184" customFormat="1" ht="13.5" customHeight="1">
      <c r="A30" s="339" t="s">
        <v>13</v>
      </c>
      <c r="B30" s="340" t="s">
        <v>441</v>
      </c>
      <c r="C30" s="341">
        <v>17</v>
      </c>
      <c r="D30" s="385">
        <f t="shared" si="1"/>
        <v>17</v>
      </c>
      <c r="E30" s="341"/>
      <c r="F30" s="341">
        <v>17</v>
      </c>
      <c r="G30" s="341"/>
      <c r="H30" s="341"/>
      <c r="I30" s="385">
        <f t="shared" si="13"/>
        <v>17</v>
      </c>
      <c r="J30" s="385">
        <f t="shared" si="14"/>
        <v>17</v>
      </c>
      <c r="K30" s="385">
        <f t="shared" si="15"/>
        <v>17</v>
      </c>
      <c r="L30" s="341">
        <v>17</v>
      </c>
      <c r="M30" s="341"/>
      <c r="N30" s="341"/>
      <c r="O30" s="341"/>
      <c r="P30" s="342"/>
      <c r="Q30" s="342"/>
      <c r="R30" s="342"/>
      <c r="S30" s="342"/>
      <c r="T30" s="385">
        <f t="shared" si="11"/>
        <v>0</v>
      </c>
      <c r="U30" s="519">
        <f t="shared" si="12"/>
        <v>1</v>
      </c>
      <c r="AA30" s="368">
        <f t="shared" si="3"/>
        <v>0</v>
      </c>
      <c r="AB30" s="368">
        <f t="shared" si="4"/>
        <v>0</v>
      </c>
      <c r="AC30" s="386"/>
    </row>
    <row r="31" spans="1:29" s="184" customFormat="1" ht="13.5" customHeight="1">
      <c r="A31" s="339" t="s">
        <v>14</v>
      </c>
      <c r="B31" s="340" t="s">
        <v>398</v>
      </c>
      <c r="C31" s="341">
        <v>266</v>
      </c>
      <c r="D31" s="385">
        <f>E31+F31</f>
        <v>387</v>
      </c>
      <c r="E31" s="341">
        <v>153</v>
      </c>
      <c r="F31" s="341">
        <v>234</v>
      </c>
      <c r="G31" s="341">
        <v>6</v>
      </c>
      <c r="H31" s="341"/>
      <c r="I31" s="385">
        <f t="shared" si="13"/>
        <v>381</v>
      </c>
      <c r="J31" s="385">
        <f t="shared" si="14"/>
        <v>306</v>
      </c>
      <c r="K31" s="385">
        <f t="shared" si="15"/>
        <v>213</v>
      </c>
      <c r="L31" s="341">
        <v>205</v>
      </c>
      <c r="M31" s="341">
        <v>8</v>
      </c>
      <c r="N31" s="341">
        <v>93</v>
      </c>
      <c r="O31" s="341"/>
      <c r="P31" s="342"/>
      <c r="Q31" s="342">
        <v>74</v>
      </c>
      <c r="R31" s="342">
        <v>1</v>
      </c>
      <c r="S31" s="342"/>
      <c r="T31" s="385">
        <f t="shared" si="11"/>
        <v>168</v>
      </c>
      <c r="U31" s="519">
        <f t="shared" si="12"/>
        <v>0.696078431372549</v>
      </c>
      <c r="W31" s="184">
        <v>28</v>
      </c>
      <c r="Y31" s="184">
        <v>122</v>
      </c>
      <c r="Z31" s="184">
        <v>63</v>
      </c>
      <c r="AA31" s="368">
        <f t="shared" si="3"/>
        <v>-59</v>
      </c>
      <c r="AB31" s="368">
        <f t="shared" si="4"/>
        <v>-39</v>
      </c>
      <c r="AC31" s="386"/>
    </row>
    <row r="32" spans="1:29" s="184" customFormat="1" ht="13.5" customHeight="1">
      <c r="A32" s="339" t="s">
        <v>19</v>
      </c>
      <c r="B32" s="340" t="s">
        <v>397</v>
      </c>
      <c r="C32" s="341">
        <v>254</v>
      </c>
      <c r="D32" s="385">
        <f>E32+F32</f>
        <v>433</v>
      </c>
      <c r="E32" s="341">
        <v>153</v>
      </c>
      <c r="F32" s="341">
        <v>280</v>
      </c>
      <c r="G32" s="341">
        <v>5</v>
      </c>
      <c r="H32" s="341"/>
      <c r="I32" s="385">
        <f t="shared" si="13"/>
        <v>428</v>
      </c>
      <c r="J32" s="385">
        <f t="shared" si="14"/>
        <v>352</v>
      </c>
      <c r="K32" s="385">
        <f t="shared" si="15"/>
        <v>213</v>
      </c>
      <c r="L32" s="341">
        <v>199</v>
      </c>
      <c r="M32" s="341">
        <v>14</v>
      </c>
      <c r="N32" s="341">
        <v>139</v>
      </c>
      <c r="O32" s="341"/>
      <c r="P32" s="342"/>
      <c r="Q32" s="342">
        <v>70</v>
      </c>
      <c r="R32" s="342">
        <v>4</v>
      </c>
      <c r="S32" s="342">
        <v>2</v>
      </c>
      <c r="T32" s="385">
        <f t="shared" si="11"/>
        <v>215</v>
      </c>
      <c r="U32" s="519">
        <f t="shared" si="12"/>
        <v>0.6051136363636364</v>
      </c>
      <c r="W32" s="184">
        <v>26</v>
      </c>
      <c r="Y32" s="184">
        <v>120</v>
      </c>
      <c r="Z32" s="184">
        <v>51</v>
      </c>
      <c r="AA32" s="368">
        <f t="shared" si="3"/>
        <v>-59</v>
      </c>
      <c r="AB32" s="368">
        <f t="shared" si="4"/>
        <v>-45</v>
      </c>
      <c r="AC32" s="386"/>
    </row>
    <row r="33" spans="1:29" s="184" customFormat="1" ht="13.5" customHeight="1">
      <c r="A33" s="339" t="s">
        <v>9</v>
      </c>
      <c r="B33" s="340"/>
      <c r="C33" s="341"/>
      <c r="D33" s="385"/>
      <c r="E33" s="341"/>
      <c r="F33" s="341"/>
      <c r="G33" s="341"/>
      <c r="H33" s="341"/>
      <c r="I33" s="385"/>
      <c r="J33" s="385"/>
      <c r="K33" s="385"/>
      <c r="L33" s="341"/>
      <c r="M33" s="341"/>
      <c r="N33" s="341"/>
      <c r="O33" s="341"/>
      <c r="P33" s="342"/>
      <c r="Q33" s="342"/>
      <c r="R33" s="342"/>
      <c r="S33" s="342"/>
      <c r="T33" s="385"/>
      <c r="U33" s="519"/>
      <c r="AA33" s="368">
        <f t="shared" si="3"/>
        <v>0</v>
      </c>
      <c r="AB33" s="368">
        <f t="shared" si="4"/>
        <v>0</v>
      </c>
      <c r="AC33" s="386"/>
    </row>
    <row r="34" spans="1:29" s="184" customFormat="1" ht="17.25" customHeight="1">
      <c r="A34" s="383" t="s">
        <v>348</v>
      </c>
      <c r="B34" s="384" t="s">
        <v>349</v>
      </c>
      <c r="C34" s="385">
        <f>SUM(C35:C39)</f>
        <v>542</v>
      </c>
      <c r="D34" s="385">
        <f aca="true" t="shared" si="18" ref="D34:D45">E34+F34</f>
        <v>692</v>
      </c>
      <c r="E34" s="385">
        <f>SUM(E35:E39)</f>
        <v>226</v>
      </c>
      <c r="F34" s="385">
        <f>SUM(F35:F39)</f>
        <v>466</v>
      </c>
      <c r="G34" s="385">
        <f>SUM(G35:G39)</f>
        <v>7</v>
      </c>
      <c r="H34" s="385">
        <f>SUM(H35:H39)</f>
        <v>0</v>
      </c>
      <c r="I34" s="385">
        <f aca="true" t="shared" si="19" ref="I34:I45">J34+Q34+R34+S34</f>
        <v>685</v>
      </c>
      <c r="J34" s="385">
        <f aca="true" t="shared" si="20" ref="J34:J45">SUM(K34,N34:P34)</f>
        <v>508</v>
      </c>
      <c r="K34" s="385">
        <f aca="true" t="shared" si="21" ref="K34:K45">L34+M34</f>
        <v>391</v>
      </c>
      <c r="L34" s="385">
        <f aca="true" t="shared" si="22" ref="L34:S34">SUM(L35:L39)</f>
        <v>376</v>
      </c>
      <c r="M34" s="385">
        <f t="shared" si="22"/>
        <v>15</v>
      </c>
      <c r="N34" s="385">
        <f t="shared" si="22"/>
        <v>117</v>
      </c>
      <c r="O34" s="385">
        <f t="shared" si="22"/>
        <v>0</v>
      </c>
      <c r="P34" s="385">
        <f t="shared" si="22"/>
        <v>0</v>
      </c>
      <c r="Q34" s="385">
        <f t="shared" si="22"/>
        <v>167</v>
      </c>
      <c r="R34" s="385">
        <f t="shared" si="22"/>
        <v>10</v>
      </c>
      <c r="S34" s="385">
        <f t="shared" si="22"/>
        <v>0</v>
      </c>
      <c r="T34" s="385">
        <f aca="true" t="shared" si="23" ref="T34:T45">SUM(N34:S34)</f>
        <v>294</v>
      </c>
      <c r="U34" s="519">
        <f aca="true" t="shared" si="24" ref="U34:U45">IF(J34&lt;&gt;0,K34/J34,"")</f>
        <v>0.7696850393700787</v>
      </c>
      <c r="W34" s="184">
        <v>93</v>
      </c>
      <c r="X34" s="184">
        <v>0</v>
      </c>
      <c r="Y34" s="184">
        <v>319</v>
      </c>
      <c r="Z34" s="184">
        <v>231</v>
      </c>
      <c r="AA34" s="368">
        <f t="shared" si="3"/>
        <v>0</v>
      </c>
      <c r="AB34" s="368">
        <f t="shared" si="4"/>
        <v>-29</v>
      </c>
      <c r="AC34" s="386"/>
    </row>
    <row r="35" spans="1:29" s="184" customFormat="1" ht="13.5" customHeight="1">
      <c r="A35" s="339" t="s">
        <v>13</v>
      </c>
      <c r="B35" s="340" t="s">
        <v>399</v>
      </c>
      <c r="C35" s="341">
        <v>38</v>
      </c>
      <c r="D35" s="385">
        <f t="shared" si="18"/>
        <v>58</v>
      </c>
      <c r="E35" s="341"/>
      <c r="F35" s="341">
        <v>58</v>
      </c>
      <c r="G35" s="341"/>
      <c r="H35" s="341"/>
      <c r="I35" s="385">
        <f t="shared" si="19"/>
        <v>58</v>
      </c>
      <c r="J35" s="385">
        <f t="shared" si="20"/>
        <v>58</v>
      </c>
      <c r="K35" s="385">
        <f t="shared" si="21"/>
        <v>56</v>
      </c>
      <c r="L35" s="341">
        <v>56</v>
      </c>
      <c r="M35" s="341"/>
      <c r="N35" s="341">
        <v>2</v>
      </c>
      <c r="O35" s="341"/>
      <c r="P35" s="342"/>
      <c r="Q35" s="342">
        <v>0</v>
      </c>
      <c r="R35" s="342"/>
      <c r="S35" s="342"/>
      <c r="T35" s="385">
        <f t="shared" si="23"/>
        <v>2</v>
      </c>
      <c r="U35" s="519">
        <f t="shared" si="24"/>
        <v>0.9655172413793104</v>
      </c>
      <c r="V35" s="184" t="s">
        <v>2</v>
      </c>
      <c r="W35" s="403"/>
      <c r="Y35" s="184">
        <v>0</v>
      </c>
      <c r="AA35" s="368">
        <f t="shared" si="3"/>
        <v>0</v>
      </c>
      <c r="AB35" s="368">
        <f t="shared" si="4"/>
        <v>0</v>
      </c>
      <c r="AC35" s="386"/>
    </row>
    <row r="36" spans="1:29" s="184" customFormat="1" ht="13.5" customHeight="1">
      <c r="A36" s="339" t="s">
        <v>14</v>
      </c>
      <c r="B36" s="340" t="s">
        <v>400</v>
      </c>
      <c r="C36" s="341">
        <v>202</v>
      </c>
      <c r="D36" s="385">
        <f t="shared" si="18"/>
        <v>261</v>
      </c>
      <c r="E36" s="341">
        <v>101</v>
      </c>
      <c r="F36" s="341">
        <v>160</v>
      </c>
      <c r="G36" s="341">
        <v>1</v>
      </c>
      <c r="H36" s="341"/>
      <c r="I36" s="385">
        <f t="shared" si="19"/>
        <v>260</v>
      </c>
      <c r="J36" s="385">
        <f t="shared" si="20"/>
        <v>170</v>
      </c>
      <c r="K36" s="385">
        <f t="shared" si="21"/>
        <v>132</v>
      </c>
      <c r="L36" s="341">
        <v>127</v>
      </c>
      <c r="M36" s="341">
        <v>5</v>
      </c>
      <c r="N36" s="341">
        <v>38</v>
      </c>
      <c r="O36" s="341">
        <v>0</v>
      </c>
      <c r="P36" s="342"/>
      <c r="Q36" s="342">
        <v>84</v>
      </c>
      <c r="R36" s="342">
        <v>6</v>
      </c>
      <c r="S36" s="342"/>
      <c r="T36" s="385">
        <f t="shared" si="23"/>
        <v>128</v>
      </c>
      <c r="U36" s="519">
        <f t="shared" si="24"/>
        <v>0.7764705882352941</v>
      </c>
      <c r="W36" s="403">
        <v>4</v>
      </c>
      <c r="Y36" s="184">
        <v>105</v>
      </c>
      <c r="Z36" s="184">
        <v>79</v>
      </c>
      <c r="AA36" s="368">
        <f t="shared" si="3"/>
        <v>0</v>
      </c>
      <c r="AB36" s="368">
        <f t="shared" si="4"/>
        <v>-9</v>
      </c>
      <c r="AC36" s="386"/>
    </row>
    <row r="37" spans="1:29" s="184" customFormat="1" ht="13.5" customHeight="1">
      <c r="A37" s="339" t="s">
        <v>19</v>
      </c>
      <c r="B37" s="340" t="s">
        <v>401</v>
      </c>
      <c r="C37" s="341">
        <v>207</v>
      </c>
      <c r="D37" s="385">
        <f t="shared" si="18"/>
        <v>254</v>
      </c>
      <c r="E37" s="341">
        <v>93</v>
      </c>
      <c r="F37" s="341">
        <v>161</v>
      </c>
      <c r="G37" s="341">
        <v>4</v>
      </c>
      <c r="H37" s="341"/>
      <c r="I37" s="385">
        <f t="shared" si="19"/>
        <v>250</v>
      </c>
      <c r="J37" s="385">
        <f t="shared" si="20"/>
        <v>190</v>
      </c>
      <c r="K37" s="385">
        <f t="shared" si="21"/>
        <v>127</v>
      </c>
      <c r="L37" s="341">
        <v>120</v>
      </c>
      <c r="M37" s="341">
        <v>7</v>
      </c>
      <c r="N37" s="341">
        <v>63</v>
      </c>
      <c r="O37" s="341">
        <v>0</v>
      </c>
      <c r="P37" s="342"/>
      <c r="Q37" s="342">
        <v>56</v>
      </c>
      <c r="R37" s="342">
        <v>4</v>
      </c>
      <c r="S37" s="342"/>
      <c r="T37" s="385">
        <f t="shared" si="23"/>
        <v>123</v>
      </c>
      <c r="U37" s="519">
        <f t="shared" si="24"/>
        <v>0.6684210526315789</v>
      </c>
      <c r="W37" s="403">
        <v>56</v>
      </c>
      <c r="Y37" s="184">
        <v>149</v>
      </c>
      <c r="Z37" s="184">
        <v>97</v>
      </c>
      <c r="AA37" s="368">
        <f t="shared" si="3"/>
        <v>0</v>
      </c>
      <c r="AB37" s="368">
        <f t="shared" si="4"/>
        <v>-15</v>
      </c>
      <c r="AC37" s="386"/>
    </row>
    <row r="38" spans="1:29" s="184" customFormat="1" ht="13.5" customHeight="1">
      <c r="A38" s="339" t="s">
        <v>22</v>
      </c>
      <c r="B38" s="340" t="s">
        <v>402</v>
      </c>
      <c r="C38" s="341">
        <v>95</v>
      </c>
      <c r="D38" s="385">
        <f t="shared" si="18"/>
        <v>119</v>
      </c>
      <c r="E38" s="341">
        <v>32</v>
      </c>
      <c r="F38" s="341">
        <v>87</v>
      </c>
      <c r="G38" s="341">
        <v>2</v>
      </c>
      <c r="H38" s="341"/>
      <c r="I38" s="385">
        <f t="shared" si="19"/>
        <v>117</v>
      </c>
      <c r="J38" s="385">
        <f t="shared" si="20"/>
        <v>90</v>
      </c>
      <c r="K38" s="385">
        <f t="shared" si="21"/>
        <v>76</v>
      </c>
      <c r="L38" s="341">
        <v>73</v>
      </c>
      <c r="M38" s="341">
        <v>3</v>
      </c>
      <c r="N38" s="341">
        <v>14</v>
      </c>
      <c r="O38" s="341"/>
      <c r="P38" s="342"/>
      <c r="Q38" s="342">
        <v>27</v>
      </c>
      <c r="R38" s="342"/>
      <c r="S38" s="342"/>
      <c r="T38" s="385">
        <f t="shared" si="23"/>
        <v>41</v>
      </c>
      <c r="U38" s="519">
        <f t="shared" si="24"/>
        <v>0.8444444444444444</v>
      </c>
      <c r="W38" s="184">
        <v>33</v>
      </c>
      <c r="Y38" s="184">
        <v>65</v>
      </c>
      <c r="Z38" s="184">
        <v>55</v>
      </c>
      <c r="AA38" s="368">
        <f t="shared" si="3"/>
        <v>0</v>
      </c>
      <c r="AB38" s="368">
        <f t="shared" si="4"/>
        <v>-5</v>
      </c>
      <c r="AC38" s="386"/>
    </row>
    <row r="39" spans="1:29" s="184" customFormat="1" ht="13.5" customHeight="1">
      <c r="A39" s="339" t="s">
        <v>9</v>
      </c>
      <c r="B39" s="340" t="s">
        <v>11</v>
      </c>
      <c r="C39" s="341"/>
      <c r="D39" s="385">
        <f t="shared" si="18"/>
        <v>0</v>
      </c>
      <c r="E39" s="341"/>
      <c r="F39" s="341"/>
      <c r="G39" s="341"/>
      <c r="H39" s="341"/>
      <c r="I39" s="385">
        <f t="shared" si="19"/>
        <v>0</v>
      </c>
      <c r="J39" s="385">
        <f t="shared" si="20"/>
        <v>0</v>
      </c>
      <c r="K39" s="385">
        <f t="shared" si="21"/>
        <v>0</v>
      </c>
      <c r="L39" s="341"/>
      <c r="M39" s="341"/>
      <c r="N39" s="341"/>
      <c r="O39" s="341"/>
      <c r="P39" s="342"/>
      <c r="Q39" s="342"/>
      <c r="R39" s="342"/>
      <c r="S39" s="342"/>
      <c r="T39" s="385">
        <f t="shared" si="23"/>
        <v>0</v>
      </c>
      <c r="U39" s="519">
        <f t="shared" si="24"/>
      </c>
      <c r="AA39" s="368">
        <f t="shared" si="3"/>
        <v>0</v>
      </c>
      <c r="AB39" s="368">
        <f t="shared" si="4"/>
        <v>0</v>
      </c>
      <c r="AC39" s="386"/>
    </row>
    <row r="40" spans="1:29" s="184" customFormat="1" ht="13.5" customHeight="1">
      <c r="A40" s="383" t="s">
        <v>350</v>
      </c>
      <c r="B40" s="384" t="s">
        <v>351</v>
      </c>
      <c r="C40" s="385">
        <f>SUM(C41:C46)</f>
        <v>679</v>
      </c>
      <c r="D40" s="385">
        <f t="shared" si="18"/>
        <v>1038</v>
      </c>
      <c r="E40" s="385">
        <f>SUM(E41:E46)</f>
        <v>279</v>
      </c>
      <c r="F40" s="385">
        <f>SUM(F41:F46)</f>
        <v>759</v>
      </c>
      <c r="G40" s="385">
        <f>SUM(G41:G46)</f>
        <v>1</v>
      </c>
      <c r="H40" s="385">
        <f>SUM(H41:H46)</f>
        <v>0</v>
      </c>
      <c r="I40" s="385">
        <f t="shared" si="19"/>
        <v>1037</v>
      </c>
      <c r="J40" s="385">
        <f t="shared" si="20"/>
        <v>869</v>
      </c>
      <c r="K40" s="385">
        <f t="shared" si="21"/>
        <v>618</v>
      </c>
      <c r="L40" s="385">
        <f aca="true" t="shared" si="25" ref="L40:S40">SUM(L41:L46)</f>
        <v>612</v>
      </c>
      <c r="M40" s="385">
        <f t="shared" si="25"/>
        <v>6</v>
      </c>
      <c r="N40" s="385">
        <f t="shared" si="25"/>
        <v>250</v>
      </c>
      <c r="O40" s="385">
        <f t="shared" si="25"/>
        <v>1</v>
      </c>
      <c r="P40" s="385">
        <f t="shared" si="25"/>
        <v>0</v>
      </c>
      <c r="Q40" s="385">
        <f t="shared" si="25"/>
        <v>156</v>
      </c>
      <c r="R40" s="385">
        <f t="shared" si="25"/>
        <v>12</v>
      </c>
      <c r="S40" s="385">
        <f t="shared" si="25"/>
        <v>0</v>
      </c>
      <c r="T40" s="385">
        <f t="shared" si="23"/>
        <v>419</v>
      </c>
      <c r="U40" s="519">
        <f t="shared" si="24"/>
        <v>0.7111622554660529</v>
      </c>
      <c r="W40" s="184">
        <v>364</v>
      </c>
      <c r="X40" s="184">
        <v>0</v>
      </c>
      <c r="Y40" s="184">
        <v>744</v>
      </c>
      <c r="Z40" s="184">
        <v>584</v>
      </c>
      <c r="AA40" s="368">
        <f t="shared" si="3"/>
        <v>101</v>
      </c>
      <c r="AB40" s="368">
        <f t="shared" si="4"/>
        <v>64</v>
      </c>
      <c r="AC40" s="386"/>
    </row>
    <row r="41" spans="1:29" s="184" customFormat="1" ht="13.5" customHeight="1">
      <c r="A41" s="339" t="s">
        <v>13</v>
      </c>
      <c r="B41" s="340" t="s">
        <v>382</v>
      </c>
      <c r="C41" s="341">
        <v>167</v>
      </c>
      <c r="D41" s="385">
        <f t="shared" si="18"/>
        <v>234</v>
      </c>
      <c r="E41" s="341">
        <v>27</v>
      </c>
      <c r="F41" s="341">
        <v>207</v>
      </c>
      <c r="G41" s="341">
        <v>0</v>
      </c>
      <c r="H41" s="341"/>
      <c r="I41" s="385">
        <f t="shared" si="19"/>
        <v>234</v>
      </c>
      <c r="J41" s="385">
        <f t="shared" si="20"/>
        <v>212</v>
      </c>
      <c r="K41" s="385">
        <f t="shared" si="21"/>
        <v>163</v>
      </c>
      <c r="L41" s="341">
        <v>163</v>
      </c>
      <c r="M41" s="341">
        <v>0</v>
      </c>
      <c r="N41" s="341">
        <v>48</v>
      </c>
      <c r="O41" s="341">
        <v>1</v>
      </c>
      <c r="P41" s="342">
        <v>0</v>
      </c>
      <c r="Q41" s="342">
        <v>22</v>
      </c>
      <c r="R41" s="342">
        <v>0</v>
      </c>
      <c r="S41" s="342">
        <v>0</v>
      </c>
      <c r="T41" s="385">
        <f t="shared" si="23"/>
        <v>71</v>
      </c>
      <c r="U41" s="519">
        <f t="shared" si="24"/>
        <v>0.7688679245283019</v>
      </c>
      <c r="W41" s="184">
        <v>106</v>
      </c>
      <c r="X41" s="184">
        <v>0</v>
      </c>
      <c r="Y41" s="184">
        <v>136</v>
      </c>
      <c r="Z41" s="184">
        <v>130</v>
      </c>
      <c r="AA41" s="368">
        <f t="shared" si="3"/>
        <v>3</v>
      </c>
      <c r="AB41" s="368">
        <f t="shared" si="4"/>
        <v>2</v>
      </c>
      <c r="AC41" s="386"/>
    </row>
    <row r="42" spans="1:29" s="184" customFormat="1" ht="13.5" customHeight="1">
      <c r="A42" s="339" t="s">
        <v>14</v>
      </c>
      <c r="B42" s="340" t="s">
        <v>383</v>
      </c>
      <c r="C42" s="341">
        <v>142</v>
      </c>
      <c r="D42" s="385">
        <f t="shared" si="18"/>
        <v>263</v>
      </c>
      <c r="E42" s="341">
        <v>100</v>
      </c>
      <c r="F42" s="341">
        <v>163</v>
      </c>
      <c r="G42" s="341">
        <v>0</v>
      </c>
      <c r="H42" s="341"/>
      <c r="I42" s="385">
        <f t="shared" si="19"/>
        <v>263</v>
      </c>
      <c r="J42" s="385">
        <f t="shared" si="20"/>
        <v>204</v>
      </c>
      <c r="K42" s="385">
        <f t="shared" si="21"/>
        <v>136</v>
      </c>
      <c r="L42" s="341">
        <v>135</v>
      </c>
      <c r="M42" s="341">
        <v>1</v>
      </c>
      <c r="N42" s="341">
        <v>68</v>
      </c>
      <c r="O42" s="341">
        <v>0</v>
      </c>
      <c r="P42" s="342">
        <v>0</v>
      </c>
      <c r="Q42" s="342">
        <v>47</v>
      </c>
      <c r="R42" s="342">
        <v>12</v>
      </c>
      <c r="S42" s="342">
        <v>0</v>
      </c>
      <c r="T42" s="385">
        <f t="shared" si="23"/>
        <v>127</v>
      </c>
      <c r="U42" s="519">
        <f t="shared" si="24"/>
        <v>0.6666666666666666</v>
      </c>
      <c r="W42" s="184">
        <v>0</v>
      </c>
      <c r="X42" s="184">
        <v>0</v>
      </c>
      <c r="Y42" s="184">
        <v>0</v>
      </c>
      <c r="Z42" s="184">
        <v>0</v>
      </c>
      <c r="AA42" s="368">
        <f t="shared" si="3"/>
        <v>-100</v>
      </c>
      <c r="AB42" s="368">
        <f t="shared" si="4"/>
        <v>-47</v>
      </c>
      <c r="AC42" s="386"/>
    </row>
    <row r="43" spans="1:29" s="184" customFormat="1" ht="13.5" customHeight="1">
      <c r="A43" s="339" t="s">
        <v>19</v>
      </c>
      <c r="B43" s="340" t="s">
        <v>384</v>
      </c>
      <c r="C43" s="341">
        <v>169</v>
      </c>
      <c r="D43" s="385">
        <f t="shared" si="18"/>
        <v>201</v>
      </c>
      <c r="E43" s="341">
        <v>51</v>
      </c>
      <c r="F43" s="341">
        <v>150</v>
      </c>
      <c r="G43" s="341">
        <v>0</v>
      </c>
      <c r="H43" s="341"/>
      <c r="I43" s="385">
        <f t="shared" si="19"/>
        <v>201</v>
      </c>
      <c r="J43" s="385">
        <f t="shared" si="20"/>
        <v>179</v>
      </c>
      <c r="K43" s="385">
        <f t="shared" si="21"/>
        <v>124</v>
      </c>
      <c r="L43" s="341">
        <v>121</v>
      </c>
      <c r="M43" s="341">
        <v>3</v>
      </c>
      <c r="N43" s="341">
        <v>55</v>
      </c>
      <c r="O43" s="341">
        <v>0</v>
      </c>
      <c r="P43" s="342">
        <v>0</v>
      </c>
      <c r="Q43" s="342">
        <v>22</v>
      </c>
      <c r="R43" s="342">
        <v>0</v>
      </c>
      <c r="S43" s="342">
        <v>0</v>
      </c>
      <c r="T43" s="385">
        <f t="shared" si="23"/>
        <v>77</v>
      </c>
      <c r="U43" s="519">
        <f t="shared" si="24"/>
        <v>0.6927374301675978</v>
      </c>
      <c r="W43" s="184">
        <v>82</v>
      </c>
      <c r="X43" s="184">
        <v>0</v>
      </c>
      <c r="Y43" s="184">
        <v>215</v>
      </c>
      <c r="Z43" s="184">
        <v>136</v>
      </c>
      <c r="AA43" s="368">
        <f t="shared" si="3"/>
        <v>82</v>
      </c>
      <c r="AB43" s="368">
        <f t="shared" si="4"/>
        <v>32</v>
      </c>
      <c r="AC43" s="386"/>
    </row>
    <row r="44" spans="1:29" s="184" customFormat="1" ht="13.5" customHeight="1">
      <c r="A44" s="339" t="s">
        <v>22</v>
      </c>
      <c r="B44" s="340" t="s">
        <v>385</v>
      </c>
      <c r="C44" s="341">
        <v>6</v>
      </c>
      <c r="D44" s="385">
        <f t="shared" si="18"/>
        <v>6</v>
      </c>
      <c r="E44" s="341">
        <v>0</v>
      </c>
      <c r="F44" s="341">
        <v>6</v>
      </c>
      <c r="G44" s="341">
        <v>0</v>
      </c>
      <c r="H44" s="341"/>
      <c r="I44" s="385">
        <f t="shared" si="19"/>
        <v>6</v>
      </c>
      <c r="J44" s="385">
        <f t="shared" si="20"/>
        <v>6</v>
      </c>
      <c r="K44" s="385">
        <f t="shared" si="21"/>
        <v>4</v>
      </c>
      <c r="L44" s="341">
        <v>4</v>
      </c>
      <c r="M44" s="341">
        <v>0</v>
      </c>
      <c r="N44" s="341">
        <v>2</v>
      </c>
      <c r="O44" s="341">
        <v>0</v>
      </c>
      <c r="P44" s="342">
        <v>0</v>
      </c>
      <c r="Q44" s="342">
        <v>0</v>
      </c>
      <c r="R44" s="342">
        <v>0</v>
      </c>
      <c r="S44" s="342">
        <v>0</v>
      </c>
      <c r="T44" s="385">
        <f t="shared" si="23"/>
        <v>2</v>
      </c>
      <c r="U44" s="519">
        <f t="shared" si="24"/>
        <v>0.6666666666666666</v>
      </c>
      <c r="W44" s="184">
        <v>0</v>
      </c>
      <c r="X44" s="184">
        <v>0</v>
      </c>
      <c r="Y44" s="184">
        <v>0</v>
      </c>
      <c r="Z44" s="184">
        <v>0</v>
      </c>
      <c r="AA44" s="368">
        <f t="shared" si="3"/>
        <v>0</v>
      </c>
      <c r="AB44" s="368">
        <f t="shared" si="4"/>
        <v>0</v>
      </c>
      <c r="AC44" s="386"/>
    </row>
    <row r="45" spans="1:29" s="184" customFormat="1" ht="13.5" customHeight="1">
      <c r="A45" s="339" t="s">
        <v>23</v>
      </c>
      <c r="B45" s="340" t="s">
        <v>386</v>
      </c>
      <c r="C45" s="341">
        <v>195</v>
      </c>
      <c r="D45" s="385">
        <f t="shared" si="18"/>
        <v>334</v>
      </c>
      <c r="E45" s="341">
        <v>101</v>
      </c>
      <c r="F45" s="341">
        <v>233</v>
      </c>
      <c r="G45" s="341">
        <v>1</v>
      </c>
      <c r="H45" s="341"/>
      <c r="I45" s="385">
        <f t="shared" si="19"/>
        <v>333</v>
      </c>
      <c r="J45" s="385">
        <f t="shared" si="20"/>
        <v>268</v>
      </c>
      <c r="K45" s="385">
        <f t="shared" si="21"/>
        <v>191</v>
      </c>
      <c r="L45" s="341">
        <v>189</v>
      </c>
      <c r="M45" s="341">
        <v>2</v>
      </c>
      <c r="N45" s="341">
        <v>77</v>
      </c>
      <c r="O45" s="341">
        <v>0</v>
      </c>
      <c r="P45" s="342">
        <v>0</v>
      </c>
      <c r="Q45" s="342">
        <v>65</v>
      </c>
      <c r="R45" s="342">
        <v>0</v>
      </c>
      <c r="S45" s="342">
        <v>0</v>
      </c>
      <c r="T45" s="385">
        <f t="shared" si="23"/>
        <v>142</v>
      </c>
      <c r="U45" s="519">
        <f t="shared" si="24"/>
        <v>0.7126865671641791</v>
      </c>
      <c r="W45" s="184">
        <v>84</v>
      </c>
      <c r="X45" s="184">
        <v>0</v>
      </c>
      <c r="Y45" s="184">
        <v>247</v>
      </c>
      <c r="Z45" s="184">
        <v>204</v>
      </c>
      <c r="AA45" s="368">
        <f t="shared" si="3"/>
        <v>62</v>
      </c>
      <c r="AB45" s="368">
        <f t="shared" si="4"/>
        <v>55</v>
      </c>
      <c r="AC45" s="386"/>
    </row>
    <row r="46" spans="1:29" s="184" customFormat="1" ht="13.5" customHeight="1">
      <c r="A46" s="339" t="s">
        <v>9</v>
      </c>
      <c r="B46" s="340"/>
      <c r="C46" s="341"/>
      <c r="D46" s="385"/>
      <c r="E46" s="341"/>
      <c r="F46" s="341"/>
      <c r="G46" s="341"/>
      <c r="H46" s="341"/>
      <c r="I46" s="385"/>
      <c r="J46" s="385"/>
      <c r="K46" s="385"/>
      <c r="L46" s="341"/>
      <c r="M46" s="341"/>
      <c r="N46" s="341"/>
      <c r="O46" s="341"/>
      <c r="P46" s="342"/>
      <c r="Q46" s="342"/>
      <c r="R46" s="342"/>
      <c r="S46" s="342"/>
      <c r="T46" s="385">
        <f aca="true" t="shared" si="26" ref="T46:T108">SUM(N46:S46)</f>
        <v>0</v>
      </c>
      <c r="U46" s="519">
        <f aca="true" t="shared" si="27" ref="U46:U108">IF(J46&lt;&gt;0,K46/J46,"")</f>
      </c>
      <c r="AA46" s="368">
        <f t="shared" si="3"/>
        <v>0</v>
      </c>
      <c r="AB46" s="368">
        <f t="shared" si="4"/>
        <v>0</v>
      </c>
      <c r="AC46" s="386"/>
    </row>
    <row r="47" spans="1:29" s="184" customFormat="1" ht="17.25" customHeight="1">
      <c r="A47" s="383" t="s">
        <v>352</v>
      </c>
      <c r="B47" s="384" t="s">
        <v>353</v>
      </c>
      <c r="C47" s="385">
        <f>SUM(C48:C53)</f>
        <v>603</v>
      </c>
      <c r="D47" s="385">
        <f aca="true" t="shared" si="28" ref="D47:D55">E47+F47</f>
        <v>1509</v>
      </c>
      <c r="E47" s="385">
        <f>SUM(E48:E53)</f>
        <v>426</v>
      </c>
      <c r="F47" s="385">
        <f>SUM(F48:F53)</f>
        <v>1083</v>
      </c>
      <c r="G47" s="385">
        <f>SUM(G48:G53)</f>
        <v>3</v>
      </c>
      <c r="H47" s="385">
        <f>SUM(H48:H53)</f>
        <v>0</v>
      </c>
      <c r="I47" s="385">
        <f aca="true" t="shared" si="29" ref="I47:I55">J47+Q47+R47+S47</f>
        <v>1506</v>
      </c>
      <c r="J47" s="385">
        <f aca="true" t="shared" si="30" ref="J47:J55">SUM(K47,N47:P47)</f>
        <v>1136</v>
      </c>
      <c r="K47" s="385">
        <f aca="true" t="shared" si="31" ref="K47:K55">L47+M47</f>
        <v>869</v>
      </c>
      <c r="L47" s="385">
        <f aca="true" t="shared" si="32" ref="L47:S47">SUM(L48:L53)</f>
        <v>846</v>
      </c>
      <c r="M47" s="385">
        <f t="shared" si="32"/>
        <v>23</v>
      </c>
      <c r="N47" s="385">
        <f t="shared" si="32"/>
        <v>267</v>
      </c>
      <c r="O47" s="385">
        <f t="shared" si="32"/>
        <v>0</v>
      </c>
      <c r="P47" s="385">
        <f t="shared" si="32"/>
        <v>0</v>
      </c>
      <c r="Q47" s="385">
        <f t="shared" si="32"/>
        <v>356</v>
      </c>
      <c r="R47" s="385">
        <f t="shared" si="32"/>
        <v>14</v>
      </c>
      <c r="S47" s="385">
        <f t="shared" si="32"/>
        <v>0</v>
      </c>
      <c r="T47" s="385">
        <f t="shared" si="26"/>
        <v>637</v>
      </c>
      <c r="U47" s="519">
        <f t="shared" si="27"/>
        <v>0.7649647887323944</v>
      </c>
      <c r="W47" s="184">
        <v>256</v>
      </c>
      <c r="X47" s="184">
        <v>0</v>
      </c>
      <c r="Y47" s="184">
        <v>767</v>
      </c>
      <c r="Z47" s="184">
        <v>656</v>
      </c>
      <c r="AA47" s="368">
        <f t="shared" si="3"/>
        <v>85</v>
      </c>
      <c r="AB47" s="368">
        <f t="shared" si="4"/>
        <v>44</v>
      </c>
      <c r="AC47" s="386"/>
    </row>
    <row r="48" spans="1:29" s="184" customFormat="1" ht="13.5" customHeight="1">
      <c r="A48" s="339">
        <v>1</v>
      </c>
      <c r="B48" s="340" t="s">
        <v>403</v>
      </c>
      <c r="C48" s="341">
        <v>95</v>
      </c>
      <c r="D48" s="385">
        <f t="shared" si="28"/>
        <v>95</v>
      </c>
      <c r="E48" s="341"/>
      <c r="F48" s="341">
        <v>95</v>
      </c>
      <c r="G48" s="341"/>
      <c r="H48" s="341"/>
      <c r="I48" s="385">
        <f t="shared" si="29"/>
        <v>95</v>
      </c>
      <c r="J48" s="385">
        <f t="shared" si="30"/>
        <v>95</v>
      </c>
      <c r="K48" s="385">
        <f t="shared" si="31"/>
        <v>95</v>
      </c>
      <c r="L48" s="341">
        <v>95</v>
      </c>
      <c r="M48" s="341"/>
      <c r="N48" s="341"/>
      <c r="O48" s="341"/>
      <c r="P48" s="342"/>
      <c r="Q48" s="342"/>
      <c r="R48" s="342"/>
      <c r="S48" s="342"/>
      <c r="T48" s="385">
        <f t="shared" si="26"/>
        <v>0</v>
      </c>
      <c r="U48" s="519">
        <f t="shared" si="27"/>
        <v>1</v>
      </c>
      <c r="V48" s="184" t="s">
        <v>2</v>
      </c>
      <c r="W48" s="403"/>
      <c r="AA48" s="368">
        <f t="shared" si="3"/>
        <v>0</v>
      </c>
      <c r="AB48" s="368">
        <f t="shared" si="4"/>
        <v>0</v>
      </c>
      <c r="AC48" s="386"/>
    </row>
    <row r="49" spans="1:29" s="184" customFormat="1" ht="13.5" customHeight="1">
      <c r="A49" s="339">
        <v>2</v>
      </c>
      <c r="B49" s="340" t="s">
        <v>404</v>
      </c>
      <c r="C49" s="341">
        <v>68</v>
      </c>
      <c r="D49" s="385">
        <f t="shared" si="28"/>
        <v>323</v>
      </c>
      <c r="E49" s="341">
        <v>121</v>
      </c>
      <c r="F49" s="341">
        <v>202</v>
      </c>
      <c r="G49" s="341">
        <v>1</v>
      </c>
      <c r="H49" s="341"/>
      <c r="I49" s="385">
        <f t="shared" si="29"/>
        <v>322</v>
      </c>
      <c r="J49" s="385">
        <f t="shared" si="30"/>
        <v>214</v>
      </c>
      <c r="K49" s="385">
        <f t="shared" si="31"/>
        <v>132</v>
      </c>
      <c r="L49" s="341">
        <v>125</v>
      </c>
      <c r="M49" s="341">
        <v>7</v>
      </c>
      <c r="N49" s="341">
        <v>82</v>
      </c>
      <c r="O49" s="341"/>
      <c r="P49" s="342"/>
      <c r="Q49" s="342">
        <v>106</v>
      </c>
      <c r="R49" s="342">
        <v>2</v>
      </c>
      <c r="S49" s="342"/>
      <c r="T49" s="385">
        <f t="shared" si="26"/>
        <v>190</v>
      </c>
      <c r="U49" s="519">
        <f t="shared" si="27"/>
        <v>0.616822429906542</v>
      </c>
      <c r="W49" s="403">
        <v>56</v>
      </c>
      <c r="Y49" s="184">
        <v>202</v>
      </c>
      <c r="Z49" s="184">
        <v>181</v>
      </c>
      <c r="AA49" s="368">
        <f t="shared" si="3"/>
        <v>25</v>
      </c>
      <c r="AB49" s="368">
        <f t="shared" si="4"/>
        <v>19</v>
      </c>
      <c r="AC49" s="386"/>
    </row>
    <row r="50" spans="1:29" s="184" customFormat="1" ht="13.5" customHeight="1">
      <c r="A50" s="339">
        <v>3</v>
      </c>
      <c r="B50" s="340" t="s">
        <v>405</v>
      </c>
      <c r="C50" s="341">
        <v>109</v>
      </c>
      <c r="D50" s="385">
        <f t="shared" si="28"/>
        <v>366</v>
      </c>
      <c r="E50" s="341">
        <v>164</v>
      </c>
      <c r="F50" s="341">
        <v>202</v>
      </c>
      <c r="G50" s="341"/>
      <c r="H50" s="341"/>
      <c r="I50" s="385">
        <f t="shared" si="29"/>
        <v>366</v>
      </c>
      <c r="J50" s="385">
        <f t="shared" si="30"/>
        <v>238</v>
      </c>
      <c r="K50" s="385">
        <f t="shared" si="31"/>
        <v>149</v>
      </c>
      <c r="L50" s="341">
        <v>143</v>
      </c>
      <c r="M50" s="341">
        <v>6</v>
      </c>
      <c r="N50" s="341">
        <v>89</v>
      </c>
      <c r="O50" s="341"/>
      <c r="P50" s="342"/>
      <c r="Q50" s="342">
        <v>128</v>
      </c>
      <c r="R50" s="342"/>
      <c r="S50" s="342"/>
      <c r="T50" s="385">
        <f t="shared" si="26"/>
        <v>217</v>
      </c>
      <c r="U50" s="519">
        <f t="shared" si="27"/>
        <v>0.6260504201680672</v>
      </c>
      <c r="W50" s="403">
        <v>34</v>
      </c>
      <c r="Y50" s="184">
        <v>229</v>
      </c>
      <c r="Z50" s="184">
        <v>189</v>
      </c>
      <c r="AA50" s="368">
        <f t="shared" si="3"/>
        <v>31</v>
      </c>
      <c r="AB50" s="368">
        <f t="shared" si="4"/>
        <v>27</v>
      </c>
      <c r="AC50" s="386"/>
    </row>
    <row r="51" spans="1:29" s="184" customFormat="1" ht="13.5" customHeight="1">
      <c r="A51" s="339">
        <v>4</v>
      </c>
      <c r="B51" s="340" t="s">
        <v>406</v>
      </c>
      <c r="C51" s="341">
        <v>257</v>
      </c>
      <c r="D51" s="385">
        <f t="shared" si="28"/>
        <v>533</v>
      </c>
      <c r="E51" s="341">
        <v>110</v>
      </c>
      <c r="F51" s="341">
        <v>423</v>
      </c>
      <c r="G51" s="341">
        <v>2</v>
      </c>
      <c r="H51" s="341"/>
      <c r="I51" s="385">
        <f t="shared" si="29"/>
        <v>531</v>
      </c>
      <c r="J51" s="385">
        <f t="shared" si="30"/>
        <v>426</v>
      </c>
      <c r="K51" s="385">
        <f t="shared" si="31"/>
        <v>343</v>
      </c>
      <c r="L51" s="341">
        <v>339</v>
      </c>
      <c r="M51" s="341">
        <v>4</v>
      </c>
      <c r="N51" s="341">
        <v>83</v>
      </c>
      <c r="O51" s="341"/>
      <c r="P51" s="342"/>
      <c r="Q51" s="342">
        <v>93</v>
      </c>
      <c r="R51" s="342">
        <v>12</v>
      </c>
      <c r="S51" s="342"/>
      <c r="T51" s="385">
        <f t="shared" si="26"/>
        <v>188</v>
      </c>
      <c r="U51" s="519">
        <f t="shared" si="27"/>
        <v>0.8051643192488263</v>
      </c>
      <c r="W51" s="403">
        <v>81</v>
      </c>
      <c r="Y51" s="184">
        <v>184</v>
      </c>
      <c r="Z51" s="184">
        <v>144</v>
      </c>
      <c r="AA51" s="368">
        <f t="shared" si="3"/>
        <v>-7</v>
      </c>
      <c r="AB51" s="368">
        <f t="shared" si="4"/>
        <v>-30</v>
      </c>
      <c r="AC51" s="386"/>
    </row>
    <row r="52" spans="1:29" s="184" customFormat="1" ht="13.5" customHeight="1">
      <c r="A52" s="339">
        <v>5</v>
      </c>
      <c r="B52" s="340" t="s">
        <v>407</v>
      </c>
      <c r="C52" s="341">
        <v>74</v>
      </c>
      <c r="D52" s="385">
        <f t="shared" si="28"/>
        <v>192</v>
      </c>
      <c r="E52" s="341">
        <v>31</v>
      </c>
      <c r="F52" s="341">
        <v>161</v>
      </c>
      <c r="G52" s="341"/>
      <c r="H52" s="341"/>
      <c r="I52" s="385">
        <f t="shared" si="29"/>
        <v>192</v>
      </c>
      <c r="J52" s="385">
        <f t="shared" si="30"/>
        <v>163</v>
      </c>
      <c r="K52" s="385">
        <f t="shared" si="31"/>
        <v>150</v>
      </c>
      <c r="L52" s="341">
        <v>144</v>
      </c>
      <c r="M52" s="341">
        <v>6</v>
      </c>
      <c r="N52" s="341">
        <v>13</v>
      </c>
      <c r="O52" s="341"/>
      <c r="P52" s="342"/>
      <c r="Q52" s="342">
        <v>29</v>
      </c>
      <c r="R52" s="342"/>
      <c r="S52" s="342"/>
      <c r="T52" s="385">
        <f t="shared" si="26"/>
        <v>42</v>
      </c>
      <c r="U52" s="519">
        <f t="shared" si="27"/>
        <v>0.9202453987730062</v>
      </c>
      <c r="W52" s="184">
        <v>85</v>
      </c>
      <c r="Y52" s="184">
        <v>152</v>
      </c>
      <c r="Z52" s="184">
        <v>142</v>
      </c>
      <c r="AA52" s="368">
        <f t="shared" si="3"/>
        <v>36</v>
      </c>
      <c r="AB52" s="368">
        <f t="shared" si="4"/>
        <v>28</v>
      </c>
      <c r="AC52" s="386"/>
    </row>
    <row r="53" spans="1:29" s="184" customFormat="1" ht="13.5" customHeight="1">
      <c r="A53" s="339" t="s">
        <v>9</v>
      </c>
      <c r="B53" s="340" t="s">
        <v>11</v>
      </c>
      <c r="C53" s="341"/>
      <c r="D53" s="385">
        <f t="shared" si="28"/>
        <v>0</v>
      </c>
      <c r="E53" s="341"/>
      <c r="F53" s="341"/>
      <c r="G53" s="341"/>
      <c r="H53" s="341"/>
      <c r="I53" s="385">
        <f t="shared" si="29"/>
        <v>0</v>
      </c>
      <c r="J53" s="385">
        <f t="shared" si="30"/>
        <v>0</v>
      </c>
      <c r="K53" s="385">
        <f t="shared" si="31"/>
        <v>0</v>
      </c>
      <c r="L53" s="341"/>
      <c r="M53" s="341"/>
      <c r="N53" s="341"/>
      <c r="O53" s="341"/>
      <c r="P53" s="342"/>
      <c r="Q53" s="342"/>
      <c r="R53" s="342"/>
      <c r="S53" s="342"/>
      <c r="T53" s="385">
        <f t="shared" si="26"/>
        <v>0</v>
      </c>
      <c r="U53" s="519">
        <f t="shared" si="27"/>
      </c>
      <c r="AA53" s="368">
        <f t="shared" si="3"/>
        <v>0</v>
      </c>
      <c r="AB53" s="368">
        <f t="shared" si="4"/>
        <v>0</v>
      </c>
      <c r="AC53" s="386"/>
    </row>
    <row r="54" spans="1:29" s="184" customFormat="1" ht="13.5" customHeight="1">
      <c r="A54" s="383" t="s">
        <v>354</v>
      </c>
      <c r="B54" s="384" t="s">
        <v>355</v>
      </c>
      <c r="C54" s="385">
        <f>SUM(C55:C63)</f>
        <v>2039</v>
      </c>
      <c r="D54" s="385">
        <f t="shared" si="28"/>
        <v>2298</v>
      </c>
      <c r="E54" s="385">
        <f>SUM(E55:E63)</f>
        <v>659</v>
      </c>
      <c r="F54" s="385">
        <f>SUM(F55:F63)</f>
        <v>1639</v>
      </c>
      <c r="G54" s="385">
        <f>SUM(G55:G63)</f>
        <v>23</v>
      </c>
      <c r="H54" s="385">
        <f>SUM(H55:H63)</f>
        <v>0</v>
      </c>
      <c r="I54" s="385">
        <f t="shared" si="29"/>
        <v>2275</v>
      </c>
      <c r="J54" s="385">
        <f t="shared" si="30"/>
        <v>1938</v>
      </c>
      <c r="K54" s="385">
        <f t="shared" si="31"/>
        <v>1476</v>
      </c>
      <c r="L54" s="385">
        <f aca="true" t="shared" si="33" ref="L54:S54">SUM(L55:L63)</f>
        <v>1447</v>
      </c>
      <c r="M54" s="385">
        <f t="shared" si="33"/>
        <v>29</v>
      </c>
      <c r="N54" s="385">
        <f t="shared" si="33"/>
        <v>460</v>
      </c>
      <c r="O54" s="385">
        <f t="shared" si="33"/>
        <v>2</v>
      </c>
      <c r="P54" s="385">
        <f t="shared" si="33"/>
        <v>0</v>
      </c>
      <c r="Q54" s="385">
        <f t="shared" si="33"/>
        <v>323</v>
      </c>
      <c r="R54" s="385">
        <f t="shared" si="33"/>
        <v>14</v>
      </c>
      <c r="S54" s="385">
        <f t="shared" si="33"/>
        <v>0</v>
      </c>
      <c r="T54" s="385">
        <f t="shared" si="26"/>
        <v>799</v>
      </c>
      <c r="U54" s="519">
        <f t="shared" si="27"/>
        <v>0.7616099071207431</v>
      </c>
      <c r="W54" s="184">
        <v>405</v>
      </c>
      <c r="X54" s="184">
        <v>2</v>
      </c>
      <c r="Y54" s="184">
        <v>1083</v>
      </c>
      <c r="Z54" s="184">
        <v>714</v>
      </c>
      <c r="AA54" s="368">
        <f t="shared" si="3"/>
        <v>19</v>
      </c>
      <c r="AB54" s="368">
        <f t="shared" si="4"/>
        <v>-14</v>
      </c>
      <c r="AC54" s="386"/>
    </row>
    <row r="55" spans="1:29" s="184" customFormat="1" ht="13.5" customHeight="1">
      <c r="A55" s="339">
        <v>1</v>
      </c>
      <c r="B55" s="340" t="s">
        <v>411</v>
      </c>
      <c r="C55" s="341">
        <v>381</v>
      </c>
      <c r="D55" s="385">
        <f t="shared" si="28"/>
        <v>438</v>
      </c>
      <c r="E55" s="341">
        <v>130</v>
      </c>
      <c r="F55" s="341">
        <v>308</v>
      </c>
      <c r="G55" s="341">
        <v>2</v>
      </c>
      <c r="H55" s="341"/>
      <c r="I55" s="385">
        <f t="shared" si="29"/>
        <v>436</v>
      </c>
      <c r="J55" s="385">
        <f t="shared" si="30"/>
        <v>369</v>
      </c>
      <c r="K55" s="385">
        <f t="shared" si="31"/>
        <v>263</v>
      </c>
      <c r="L55" s="341">
        <v>257</v>
      </c>
      <c r="M55" s="341">
        <v>6</v>
      </c>
      <c r="N55" s="341">
        <v>106</v>
      </c>
      <c r="O55" s="341">
        <v>0</v>
      </c>
      <c r="P55" s="342">
        <v>0</v>
      </c>
      <c r="Q55" s="342">
        <v>66</v>
      </c>
      <c r="R55" s="342">
        <v>1</v>
      </c>
      <c r="S55" s="342">
        <v>0</v>
      </c>
      <c r="T55" s="385">
        <f t="shared" si="26"/>
        <v>173</v>
      </c>
      <c r="U55" s="519">
        <f t="shared" si="27"/>
        <v>0.7127371273712737</v>
      </c>
      <c r="W55" s="184">
        <v>48</v>
      </c>
      <c r="X55" s="184">
        <v>0</v>
      </c>
      <c r="Y55" s="184">
        <v>130</v>
      </c>
      <c r="Z55" s="184">
        <v>89</v>
      </c>
      <c r="AA55" s="368">
        <f t="shared" si="3"/>
        <v>-48</v>
      </c>
      <c r="AB55" s="368">
        <f t="shared" si="4"/>
        <v>-25</v>
      </c>
      <c r="AC55" s="386"/>
    </row>
    <row r="56" spans="1:29" s="184" customFormat="1" ht="13.5" customHeight="1">
      <c r="A56" s="339">
        <v>2</v>
      </c>
      <c r="B56" s="340" t="s">
        <v>408</v>
      </c>
      <c r="C56" s="341">
        <v>525</v>
      </c>
      <c r="D56" s="385">
        <f aca="true" t="shared" si="34" ref="D56:D62">E56+F56</f>
        <v>611</v>
      </c>
      <c r="E56" s="341">
        <v>131</v>
      </c>
      <c r="F56" s="341">
        <v>480</v>
      </c>
      <c r="G56" s="341">
        <v>12</v>
      </c>
      <c r="H56" s="341"/>
      <c r="I56" s="385">
        <f aca="true" t="shared" si="35" ref="I56:I62">J56+Q56+R56+S56</f>
        <v>599</v>
      </c>
      <c r="J56" s="385">
        <f aca="true" t="shared" si="36" ref="J56:J62">SUM(K56,N56:P56)</f>
        <v>565</v>
      </c>
      <c r="K56" s="385">
        <f aca="true" t="shared" si="37" ref="K56:K62">L56+M56</f>
        <v>440</v>
      </c>
      <c r="L56" s="341">
        <v>439</v>
      </c>
      <c r="M56" s="341">
        <v>1</v>
      </c>
      <c r="N56" s="341">
        <v>124</v>
      </c>
      <c r="O56" s="341">
        <v>1</v>
      </c>
      <c r="P56" s="342">
        <v>0</v>
      </c>
      <c r="Q56" s="342">
        <v>34</v>
      </c>
      <c r="R56" s="342">
        <v>0</v>
      </c>
      <c r="S56" s="342">
        <v>0</v>
      </c>
      <c r="T56" s="385">
        <f t="shared" si="26"/>
        <v>159</v>
      </c>
      <c r="U56" s="519">
        <f t="shared" si="27"/>
        <v>0.7787610619469026</v>
      </c>
      <c r="W56" s="184">
        <v>84</v>
      </c>
      <c r="X56" s="184">
        <v>0</v>
      </c>
      <c r="Y56" s="184">
        <v>168</v>
      </c>
      <c r="Z56" s="184">
        <v>103</v>
      </c>
      <c r="AA56" s="368">
        <f t="shared" si="3"/>
        <v>-47</v>
      </c>
      <c r="AB56" s="368">
        <f t="shared" si="4"/>
        <v>-15</v>
      </c>
      <c r="AC56" s="386"/>
    </row>
    <row r="57" spans="1:29" s="184" customFormat="1" ht="13.5" customHeight="1">
      <c r="A57" s="339">
        <v>3</v>
      </c>
      <c r="B57" s="340" t="s">
        <v>409</v>
      </c>
      <c r="C57" s="341">
        <v>57</v>
      </c>
      <c r="D57" s="385">
        <f t="shared" si="34"/>
        <v>96</v>
      </c>
      <c r="E57" s="341">
        <v>15</v>
      </c>
      <c r="F57" s="341">
        <v>81</v>
      </c>
      <c r="G57" s="341">
        <v>0</v>
      </c>
      <c r="H57" s="341"/>
      <c r="I57" s="385">
        <f t="shared" si="35"/>
        <v>96</v>
      </c>
      <c r="J57" s="385">
        <f t="shared" si="36"/>
        <v>83</v>
      </c>
      <c r="K57" s="385">
        <f t="shared" si="37"/>
        <v>72</v>
      </c>
      <c r="L57" s="341">
        <v>69</v>
      </c>
      <c r="M57" s="341">
        <v>3</v>
      </c>
      <c r="N57" s="341">
        <v>11</v>
      </c>
      <c r="O57" s="341">
        <v>0</v>
      </c>
      <c r="P57" s="342">
        <v>0</v>
      </c>
      <c r="Q57" s="342">
        <v>13</v>
      </c>
      <c r="R57" s="342">
        <v>0</v>
      </c>
      <c r="S57" s="342">
        <v>0</v>
      </c>
      <c r="T57" s="385">
        <f t="shared" si="26"/>
        <v>24</v>
      </c>
      <c r="U57" s="519">
        <f t="shared" si="27"/>
        <v>0.8674698795180723</v>
      </c>
      <c r="W57" s="184">
        <v>75</v>
      </c>
      <c r="X57" s="184">
        <v>1</v>
      </c>
      <c r="Y57" s="184">
        <v>200</v>
      </c>
      <c r="Z57" s="184">
        <v>135</v>
      </c>
      <c r="AA57" s="368">
        <f t="shared" si="3"/>
        <v>110</v>
      </c>
      <c r="AB57" s="368">
        <f t="shared" si="4"/>
        <v>47</v>
      </c>
      <c r="AC57" s="386"/>
    </row>
    <row r="58" spans="1:29" s="184" customFormat="1" ht="13.5" customHeight="1">
      <c r="A58" s="339">
        <v>4</v>
      </c>
      <c r="B58" s="340" t="s">
        <v>410</v>
      </c>
      <c r="C58" s="341">
        <v>338</v>
      </c>
      <c r="D58" s="385">
        <f t="shared" si="34"/>
        <v>382</v>
      </c>
      <c r="E58" s="341">
        <v>168</v>
      </c>
      <c r="F58" s="341">
        <v>214</v>
      </c>
      <c r="G58" s="341">
        <v>5</v>
      </c>
      <c r="H58" s="341"/>
      <c r="I58" s="385">
        <f t="shared" si="35"/>
        <v>377</v>
      </c>
      <c r="J58" s="385">
        <f t="shared" si="36"/>
        <v>267</v>
      </c>
      <c r="K58" s="385">
        <f t="shared" si="37"/>
        <v>177</v>
      </c>
      <c r="L58" s="341">
        <v>174</v>
      </c>
      <c r="M58" s="341">
        <v>3</v>
      </c>
      <c r="N58" s="341">
        <v>90</v>
      </c>
      <c r="O58" s="341">
        <v>0</v>
      </c>
      <c r="P58" s="342">
        <v>0</v>
      </c>
      <c r="Q58" s="342">
        <v>106</v>
      </c>
      <c r="R58" s="342">
        <v>4</v>
      </c>
      <c r="S58" s="342">
        <v>0</v>
      </c>
      <c r="T58" s="385">
        <f t="shared" si="26"/>
        <v>200</v>
      </c>
      <c r="U58" s="519">
        <f t="shared" si="27"/>
        <v>0.6629213483146067</v>
      </c>
      <c r="W58" s="184">
        <v>29</v>
      </c>
      <c r="Y58" s="184">
        <v>46</v>
      </c>
      <c r="Z58" s="184">
        <v>34</v>
      </c>
      <c r="AA58" s="368">
        <f t="shared" si="3"/>
        <v>-151</v>
      </c>
      <c r="AB58" s="368">
        <f t="shared" si="4"/>
        <v>-101</v>
      </c>
      <c r="AC58" s="386"/>
    </row>
    <row r="59" spans="1:29" s="184" customFormat="1" ht="13.5" customHeight="1">
      <c r="A59" s="339">
        <v>5</v>
      </c>
      <c r="B59" s="340" t="s">
        <v>461</v>
      </c>
      <c r="C59" s="341">
        <v>244</v>
      </c>
      <c r="D59" s="385">
        <f t="shared" si="34"/>
        <v>261</v>
      </c>
      <c r="E59" s="341">
        <v>79</v>
      </c>
      <c r="F59" s="341">
        <v>182</v>
      </c>
      <c r="G59" s="341">
        <v>0</v>
      </c>
      <c r="H59" s="341"/>
      <c r="I59" s="385">
        <f t="shared" si="35"/>
        <v>261</v>
      </c>
      <c r="J59" s="385">
        <f t="shared" si="36"/>
        <v>209</v>
      </c>
      <c r="K59" s="385">
        <f t="shared" si="37"/>
        <v>174</v>
      </c>
      <c r="L59" s="341">
        <v>170</v>
      </c>
      <c r="M59" s="341">
        <v>4</v>
      </c>
      <c r="N59" s="341">
        <v>35</v>
      </c>
      <c r="O59" s="341">
        <v>0</v>
      </c>
      <c r="P59" s="342">
        <v>0</v>
      </c>
      <c r="Q59" s="342">
        <v>44</v>
      </c>
      <c r="R59" s="342">
        <v>8</v>
      </c>
      <c r="S59" s="342">
        <v>0</v>
      </c>
      <c r="T59" s="385">
        <f t="shared" si="26"/>
        <v>87</v>
      </c>
      <c r="U59" s="519">
        <f t="shared" si="27"/>
        <v>0.8325358851674641</v>
      </c>
      <c r="W59" s="184">
        <v>41</v>
      </c>
      <c r="X59" s="184">
        <v>1</v>
      </c>
      <c r="Y59" s="184">
        <v>88</v>
      </c>
      <c r="Z59" s="184">
        <v>44</v>
      </c>
      <c r="AA59" s="368">
        <f t="shared" si="3"/>
        <v>-32</v>
      </c>
      <c r="AB59" s="368">
        <f t="shared" si="4"/>
        <v>-41</v>
      </c>
      <c r="AC59" s="386"/>
    </row>
    <row r="60" spans="1:29" s="184" customFormat="1" ht="13.5" customHeight="1">
      <c r="A60" s="339">
        <v>6</v>
      </c>
      <c r="B60" s="340" t="s">
        <v>477</v>
      </c>
      <c r="C60" s="341">
        <v>333</v>
      </c>
      <c r="D60" s="385">
        <f t="shared" si="34"/>
        <v>343</v>
      </c>
      <c r="E60" s="341">
        <v>112</v>
      </c>
      <c r="F60" s="341">
        <v>231</v>
      </c>
      <c r="G60" s="341">
        <v>3</v>
      </c>
      <c r="H60" s="341"/>
      <c r="I60" s="385">
        <f t="shared" si="35"/>
        <v>340</v>
      </c>
      <c r="J60" s="385">
        <f t="shared" si="36"/>
        <v>286</v>
      </c>
      <c r="K60" s="385">
        <f t="shared" si="37"/>
        <v>229</v>
      </c>
      <c r="L60" s="341">
        <v>220</v>
      </c>
      <c r="M60" s="341">
        <v>9</v>
      </c>
      <c r="N60" s="341">
        <v>56</v>
      </c>
      <c r="O60" s="341">
        <v>1</v>
      </c>
      <c r="P60" s="342">
        <v>0</v>
      </c>
      <c r="Q60" s="342">
        <v>53</v>
      </c>
      <c r="R60" s="342">
        <v>1</v>
      </c>
      <c r="S60" s="342">
        <v>0</v>
      </c>
      <c r="T60" s="385">
        <f t="shared" si="26"/>
        <v>111</v>
      </c>
      <c r="U60" s="519">
        <f t="shared" si="27"/>
        <v>0.8006993006993007</v>
      </c>
      <c r="W60" s="184">
        <v>41</v>
      </c>
      <c r="Y60" s="184">
        <v>209</v>
      </c>
      <c r="Z60" s="184">
        <v>150</v>
      </c>
      <c r="AA60" s="368">
        <f t="shared" si="3"/>
        <v>56</v>
      </c>
      <c r="AB60" s="368">
        <f t="shared" si="4"/>
        <v>56</v>
      </c>
      <c r="AC60" s="386"/>
    </row>
    <row r="61" spans="1:29" s="184" customFormat="1" ht="13.5" customHeight="1">
      <c r="A61" s="339">
        <v>7</v>
      </c>
      <c r="B61" s="340" t="s">
        <v>413</v>
      </c>
      <c r="C61" s="341">
        <v>156</v>
      </c>
      <c r="D61" s="385">
        <f t="shared" si="34"/>
        <v>162</v>
      </c>
      <c r="E61" s="341">
        <v>23</v>
      </c>
      <c r="F61" s="341">
        <v>139</v>
      </c>
      <c r="G61" s="341">
        <v>1</v>
      </c>
      <c r="H61" s="341"/>
      <c r="I61" s="385">
        <f t="shared" si="35"/>
        <v>161</v>
      </c>
      <c r="J61" s="385">
        <f t="shared" si="36"/>
        <v>155</v>
      </c>
      <c r="K61" s="385">
        <f t="shared" si="37"/>
        <v>117</v>
      </c>
      <c r="L61" s="341">
        <v>114</v>
      </c>
      <c r="M61" s="341">
        <v>3</v>
      </c>
      <c r="N61" s="341">
        <v>38</v>
      </c>
      <c r="O61" s="341">
        <v>0</v>
      </c>
      <c r="P61" s="342">
        <v>0</v>
      </c>
      <c r="Q61" s="342">
        <v>6</v>
      </c>
      <c r="R61" s="342">
        <v>0</v>
      </c>
      <c r="S61" s="342">
        <v>0</v>
      </c>
      <c r="T61" s="385">
        <f t="shared" si="26"/>
        <v>44</v>
      </c>
      <c r="U61" s="519">
        <f t="shared" si="27"/>
        <v>0.7548387096774194</v>
      </c>
      <c r="W61" s="184">
        <v>52</v>
      </c>
      <c r="Y61" s="184">
        <v>182</v>
      </c>
      <c r="Z61" s="184">
        <v>118</v>
      </c>
      <c r="AA61" s="368">
        <f t="shared" si="3"/>
        <v>107</v>
      </c>
      <c r="AB61" s="368">
        <f t="shared" si="4"/>
        <v>60</v>
      </c>
      <c r="AC61" s="386"/>
    </row>
    <row r="62" spans="1:29" s="184" customFormat="1" ht="13.5" customHeight="1">
      <c r="A62" s="339">
        <v>8</v>
      </c>
      <c r="B62" s="340" t="s">
        <v>412</v>
      </c>
      <c r="C62" s="341">
        <v>5</v>
      </c>
      <c r="D62" s="385">
        <f t="shared" si="34"/>
        <v>5</v>
      </c>
      <c r="E62" s="341">
        <v>1</v>
      </c>
      <c r="F62" s="341">
        <v>4</v>
      </c>
      <c r="G62" s="341">
        <v>0</v>
      </c>
      <c r="H62" s="341"/>
      <c r="I62" s="385">
        <f t="shared" si="35"/>
        <v>5</v>
      </c>
      <c r="J62" s="385">
        <f t="shared" si="36"/>
        <v>4</v>
      </c>
      <c r="K62" s="385">
        <f t="shared" si="37"/>
        <v>4</v>
      </c>
      <c r="L62" s="341">
        <v>4</v>
      </c>
      <c r="M62" s="341">
        <v>0</v>
      </c>
      <c r="N62" s="341">
        <v>0</v>
      </c>
      <c r="O62" s="341">
        <v>0</v>
      </c>
      <c r="P62" s="342">
        <v>0</v>
      </c>
      <c r="Q62" s="342">
        <v>1</v>
      </c>
      <c r="R62" s="342">
        <v>0</v>
      </c>
      <c r="S62" s="342">
        <v>0</v>
      </c>
      <c r="T62" s="385">
        <f t="shared" si="26"/>
        <v>1</v>
      </c>
      <c r="U62" s="519">
        <f t="shared" si="27"/>
        <v>1</v>
      </c>
      <c r="W62" s="184">
        <v>0</v>
      </c>
      <c r="X62" s="184">
        <v>0</v>
      </c>
      <c r="Y62" s="184">
        <v>1</v>
      </c>
      <c r="Z62" s="184">
        <v>1</v>
      </c>
      <c r="AA62" s="368">
        <f t="shared" si="3"/>
        <v>0</v>
      </c>
      <c r="AB62" s="368">
        <f t="shared" si="4"/>
        <v>0</v>
      </c>
      <c r="AC62" s="386"/>
    </row>
    <row r="63" spans="1:29" s="184" customFormat="1" ht="13.5" customHeight="1">
      <c r="A63" s="339" t="s">
        <v>9</v>
      </c>
      <c r="B63" s="340"/>
      <c r="C63" s="341"/>
      <c r="D63" s="385"/>
      <c r="E63" s="341"/>
      <c r="F63" s="341"/>
      <c r="G63" s="341"/>
      <c r="H63" s="341"/>
      <c r="I63" s="385"/>
      <c r="J63" s="385"/>
      <c r="K63" s="385"/>
      <c r="L63" s="341"/>
      <c r="M63" s="341"/>
      <c r="N63" s="341"/>
      <c r="O63" s="341"/>
      <c r="P63" s="342"/>
      <c r="Q63" s="342"/>
      <c r="R63" s="342"/>
      <c r="S63" s="342"/>
      <c r="T63" s="385">
        <f t="shared" si="26"/>
        <v>0</v>
      </c>
      <c r="U63" s="519">
        <f t="shared" si="27"/>
      </c>
      <c r="AA63" s="368">
        <f t="shared" si="3"/>
        <v>0</v>
      </c>
      <c r="AB63" s="368">
        <f t="shared" si="4"/>
        <v>0</v>
      </c>
      <c r="AC63" s="386"/>
    </row>
    <row r="64" spans="1:29" s="184" customFormat="1" ht="17.25" customHeight="1">
      <c r="A64" s="383" t="s">
        <v>356</v>
      </c>
      <c r="B64" s="384" t="s">
        <v>357</v>
      </c>
      <c r="C64" s="385">
        <f>SUM(C65:C73)</f>
        <v>1634</v>
      </c>
      <c r="D64" s="385">
        <f>E64+F64</f>
        <v>2353</v>
      </c>
      <c r="E64" s="385">
        <f>SUM(E65:E73)</f>
        <v>869</v>
      </c>
      <c r="F64" s="385">
        <f>SUM(F65:F73)</f>
        <v>1484</v>
      </c>
      <c r="G64" s="385">
        <f>SUM(G65:G73)</f>
        <v>12</v>
      </c>
      <c r="H64" s="385">
        <f>SUM(H65:H73)</f>
        <v>0</v>
      </c>
      <c r="I64" s="385">
        <f>J64+Q64+R64+S64</f>
        <v>2341</v>
      </c>
      <c r="J64" s="385">
        <f>SUM(K64,N64:P64)</f>
        <v>1781</v>
      </c>
      <c r="K64" s="385">
        <f>L64+M64</f>
        <v>1131</v>
      </c>
      <c r="L64" s="385">
        <f aca="true" t="shared" si="38" ref="L64:S64">SUM(L65:L73)</f>
        <v>1089</v>
      </c>
      <c r="M64" s="385">
        <f t="shared" si="38"/>
        <v>42</v>
      </c>
      <c r="N64" s="385">
        <f t="shared" si="38"/>
        <v>650</v>
      </c>
      <c r="O64" s="385">
        <f t="shared" si="38"/>
        <v>0</v>
      </c>
      <c r="P64" s="385">
        <f t="shared" si="38"/>
        <v>0</v>
      </c>
      <c r="Q64" s="385">
        <f t="shared" si="38"/>
        <v>546</v>
      </c>
      <c r="R64" s="385">
        <f t="shared" si="38"/>
        <v>12</v>
      </c>
      <c r="S64" s="385">
        <f t="shared" si="38"/>
        <v>2</v>
      </c>
      <c r="T64" s="385">
        <f t="shared" si="26"/>
        <v>1210</v>
      </c>
      <c r="U64" s="519">
        <f t="shared" si="27"/>
        <v>0.635036496350365</v>
      </c>
      <c r="W64" s="184">
        <v>674</v>
      </c>
      <c r="X64" s="184">
        <v>0</v>
      </c>
      <c r="Y64" s="184">
        <v>1505</v>
      </c>
      <c r="Z64" s="184">
        <v>1146</v>
      </c>
      <c r="AA64" s="368">
        <f t="shared" si="3"/>
        <v>-38</v>
      </c>
      <c r="AB64" s="368">
        <f t="shared" si="4"/>
        <v>-74</v>
      </c>
      <c r="AC64" s="386"/>
    </row>
    <row r="65" spans="1:29" s="184" customFormat="1" ht="13.5" customHeight="1">
      <c r="A65" s="339">
        <v>1</v>
      </c>
      <c r="B65" s="340" t="s">
        <v>414</v>
      </c>
      <c r="C65" s="341">
        <v>166</v>
      </c>
      <c r="D65" s="385">
        <f>E65+F65</f>
        <v>303</v>
      </c>
      <c r="E65" s="341">
        <v>107</v>
      </c>
      <c r="F65" s="341">
        <v>196</v>
      </c>
      <c r="G65" s="341">
        <v>2</v>
      </c>
      <c r="H65" s="341"/>
      <c r="I65" s="385">
        <f>J65+Q65+R65+S65</f>
        <v>301</v>
      </c>
      <c r="J65" s="385">
        <f>SUM(K65,N65:P65)</f>
        <v>254</v>
      </c>
      <c r="K65" s="385">
        <f>L65+M65</f>
        <v>164</v>
      </c>
      <c r="L65" s="341">
        <v>163</v>
      </c>
      <c r="M65" s="341">
        <v>1</v>
      </c>
      <c r="N65" s="341">
        <v>90</v>
      </c>
      <c r="O65" s="341"/>
      <c r="P65" s="342"/>
      <c r="Q65" s="342">
        <v>47</v>
      </c>
      <c r="R65" s="342"/>
      <c r="S65" s="342"/>
      <c r="T65" s="385">
        <f t="shared" si="26"/>
        <v>137</v>
      </c>
      <c r="U65" s="519">
        <f t="shared" si="27"/>
        <v>0.6456692913385826</v>
      </c>
      <c r="V65" s="184" t="s">
        <v>2</v>
      </c>
      <c r="W65" s="403">
        <v>185</v>
      </c>
      <c r="X65" s="184">
        <v>0</v>
      </c>
      <c r="Y65" s="184">
        <v>303</v>
      </c>
      <c r="Z65" s="184">
        <v>220</v>
      </c>
      <c r="AA65" s="368">
        <f t="shared" si="3"/>
        <v>11</v>
      </c>
      <c r="AB65" s="368">
        <f t="shared" si="4"/>
        <v>-12</v>
      </c>
      <c r="AC65" s="386"/>
    </row>
    <row r="66" spans="1:29" s="184" customFormat="1" ht="13.5" customHeight="1">
      <c r="A66" s="339">
        <v>2</v>
      </c>
      <c r="B66" s="340" t="s">
        <v>415</v>
      </c>
      <c r="C66" s="341">
        <v>202</v>
      </c>
      <c r="D66" s="385">
        <f aca="true" t="shared" si="39" ref="D66:D72">E66+F66</f>
        <v>316</v>
      </c>
      <c r="E66" s="341">
        <v>94</v>
      </c>
      <c r="F66" s="341">
        <v>222</v>
      </c>
      <c r="G66" s="341"/>
      <c r="H66" s="341"/>
      <c r="I66" s="385">
        <f aca="true" t="shared" si="40" ref="I66:I72">J66+Q66+R66+S66</f>
        <v>316</v>
      </c>
      <c r="J66" s="385">
        <f aca="true" t="shared" si="41" ref="J66:J72">SUM(K66,N66:P66)</f>
        <v>255</v>
      </c>
      <c r="K66" s="385">
        <f aca="true" t="shared" si="42" ref="K66:K72">L66+M66</f>
        <v>163</v>
      </c>
      <c r="L66" s="341">
        <v>156</v>
      </c>
      <c r="M66" s="341">
        <v>7</v>
      </c>
      <c r="N66" s="341">
        <v>92</v>
      </c>
      <c r="O66" s="341"/>
      <c r="P66" s="342"/>
      <c r="Q66" s="342">
        <v>58</v>
      </c>
      <c r="R66" s="342">
        <v>3</v>
      </c>
      <c r="S66" s="342"/>
      <c r="T66" s="385">
        <f t="shared" si="26"/>
        <v>153</v>
      </c>
      <c r="U66" s="519">
        <f t="shared" si="27"/>
        <v>0.6392156862745098</v>
      </c>
      <c r="W66" s="403">
        <v>86</v>
      </c>
      <c r="X66" s="184">
        <v>0</v>
      </c>
      <c r="Y66" s="184">
        <v>159</v>
      </c>
      <c r="Z66" s="184">
        <v>117</v>
      </c>
      <c r="AA66" s="368">
        <f t="shared" si="3"/>
        <v>-21</v>
      </c>
      <c r="AB66" s="368">
        <f t="shared" si="4"/>
        <v>-27</v>
      </c>
      <c r="AC66" s="386"/>
    </row>
    <row r="67" spans="1:29" s="184" customFormat="1" ht="13.5" customHeight="1">
      <c r="A67" s="339">
        <v>3</v>
      </c>
      <c r="B67" s="340" t="s">
        <v>416</v>
      </c>
      <c r="C67" s="341">
        <v>175</v>
      </c>
      <c r="D67" s="385">
        <f t="shared" si="39"/>
        <v>273</v>
      </c>
      <c r="E67" s="341">
        <v>112</v>
      </c>
      <c r="F67" s="341">
        <v>161</v>
      </c>
      <c r="G67" s="341"/>
      <c r="H67" s="341"/>
      <c r="I67" s="385">
        <f t="shared" si="40"/>
        <v>273</v>
      </c>
      <c r="J67" s="385">
        <f t="shared" si="41"/>
        <v>199</v>
      </c>
      <c r="K67" s="385">
        <f t="shared" si="42"/>
        <v>110</v>
      </c>
      <c r="L67" s="341">
        <v>105</v>
      </c>
      <c r="M67" s="341">
        <v>5</v>
      </c>
      <c r="N67" s="341">
        <v>89</v>
      </c>
      <c r="O67" s="341"/>
      <c r="P67" s="342"/>
      <c r="Q67" s="342">
        <v>74</v>
      </c>
      <c r="R67" s="342"/>
      <c r="S67" s="342"/>
      <c r="T67" s="385">
        <f t="shared" si="26"/>
        <v>163</v>
      </c>
      <c r="U67" s="519">
        <f t="shared" si="27"/>
        <v>0.5527638190954773</v>
      </c>
      <c r="W67" s="403">
        <v>68</v>
      </c>
      <c r="X67" s="184">
        <v>0</v>
      </c>
      <c r="Y67" s="184">
        <v>180</v>
      </c>
      <c r="Z67" s="184">
        <v>138</v>
      </c>
      <c r="AA67" s="368">
        <f t="shared" si="3"/>
        <v>0</v>
      </c>
      <c r="AB67" s="368">
        <f t="shared" si="4"/>
        <v>-4</v>
      </c>
      <c r="AC67" s="386"/>
    </row>
    <row r="68" spans="1:29" s="184" customFormat="1" ht="13.5" customHeight="1">
      <c r="A68" s="339">
        <v>4</v>
      </c>
      <c r="B68" s="340" t="s">
        <v>417</v>
      </c>
      <c r="C68" s="341">
        <v>232</v>
      </c>
      <c r="D68" s="385">
        <f t="shared" si="39"/>
        <v>369</v>
      </c>
      <c r="E68" s="341">
        <v>118</v>
      </c>
      <c r="F68" s="341">
        <v>251</v>
      </c>
      <c r="G68" s="341"/>
      <c r="H68" s="341"/>
      <c r="I68" s="385">
        <f t="shared" si="40"/>
        <v>369</v>
      </c>
      <c r="J68" s="385">
        <f t="shared" si="41"/>
        <v>277</v>
      </c>
      <c r="K68" s="385">
        <f t="shared" si="42"/>
        <v>213</v>
      </c>
      <c r="L68" s="341">
        <v>205</v>
      </c>
      <c r="M68" s="341">
        <v>8</v>
      </c>
      <c r="N68" s="341">
        <v>64</v>
      </c>
      <c r="O68" s="341"/>
      <c r="P68" s="342"/>
      <c r="Q68" s="342">
        <v>90</v>
      </c>
      <c r="R68" s="342">
        <v>2</v>
      </c>
      <c r="S68" s="342"/>
      <c r="T68" s="385">
        <f t="shared" si="26"/>
        <v>156</v>
      </c>
      <c r="U68" s="519">
        <f t="shared" si="27"/>
        <v>0.7689530685920578</v>
      </c>
      <c r="W68" s="403">
        <v>102</v>
      </c>
      <c r="Y68" s="184">
        <v>276</v>
      </c>
      <c r="Z68" s="184">
        <v>214</v>
      </c>
      <c r="AA68" s="368">
        <f t="shared" si="3"/>
        <v>56</v>
      </c>
      <c r="AB68" s="368">
        <f t="shared" si="4"/>
        <v>22</v>
      </c>
      <c r="AC68" s="386"/>
    </row>
    <row r="69" spans="1:29" s="184" customFormat="1" ht="13.5" customHeight="1">
      <c r="A69" s="339">
        <v>5</v>
      </c>
      <c r="B69" s="340" t="s">
        <v>418</v>
      </c>
      <c r="C69" s="341">
        <v>120</v>
      </c>
      <c r="D69" s="385">
        <f t="shared" si="39"/>
        <v>211</v>
      </c>
      <c r="E69" s="341">
        <v>86</v>
      </c>
      <c r="F69" s="341">
        <v>125</v>
      </c>
      <c r="G69" s="341"/>
      <c r="H69" s="341"/>
      <c r="I69" s="385">
        <f t="shared" si="40"/>
        <v>211</v>
      </c>
      <c r="J69" s="385">
        <f t="shared" si="41"/>
        <v>153</v>
      </c>
      <c r="K69" s="385">
        <f t="shared" si="42"/>
        <v>93</v>
      </c>
      <c r="L69" s="341">
        <v>91</v>
      </c>
      <c r="M69" s="341">
        <v>2</v>
      </c>
      <c r="N69" s="341">
        <v>60</v>
      </c>
      <c r="O69" s="341"/>
      <c r="P69" s="342"/>
      <c r="Q69" s="342">
        <v>58</v>
      </c>
      <c r="R69" s="342"/>
      <c r="S69" s="342"/>
      <c r="T69" s="385">
        <f t="shared" si="26"/>
        <v>118</v>
      </c>
      <c r="U69" s="519">
        <f t="shared" si="27"/>
        <v>0.6078431372549019</v>
      </c>
      <c r="W69" s="403">
        <v>52</v>
      </c>
      <c r="Y69" s="184">
        <v>146</v>
      </c>
      <c r="Z69" s="184">
        <v>111</v>
      </c>
      <c r="AA69" s="368">
        <f t="shared" si="3"/>
        <v>8</v>
      </c>
      <c r="AB69" s="368">
        <f t="shared" si="4"/>
        <v>1</v>
      </c>
      <c r="AC69" s="386"/>
    </row>
    <row r="70" spans="1:29" s="184" customFormat="1" ht="13.5" customHeight="1">
      <c r="A70" s="339">
        <v>6</v>
      </c>
      <c r="B70" s="340" t="s">
        <v>419</v>
      </c>
      <c r="C70" s="341">
        <v>245</v>
      </c>
      <c r="D70" s="385">
        <f t="shared" si="39"/>
        <v>341</v>
      </c>
      <c r="E70" s="341">
        <v>130</v>
      </c>
      <c r="F70" s="341">
        <v>211</v>
      </c>
      <c r="G70" s="341">
        <v>3</v>
      </c>
      <c r="H70" s="341"/>
      <c r="I70" s="385">
        <f t="shared" si="40"/>
        <v>338</v>
      </c>
      <c r="J70" s="385">
        <f t="shared" si="41"/>
        <v>247</v>
      </c>
      <c r="K70" s="385">
        <f t="shared" si="42"/>
        <v>168</v>
      </c>
      <c r="L70" s="341">
        <v>159</v>
      </c>
      <c r="M70" s="341">
        <v>9</v>
      </c>
      <c r="N70" s="341">
        <v>79</v>
      </c>
      <c r="O70" s="341"/>
      <c r="P70" s="342"/>
      <c r="Q70" s="342">
        <v>90</v>
      </c>
      <c r="R70" s="342">
        <v>1</v>
      </c>
      <c r="S70" s="342"/>
      <c r="T70" s="385">
        <f t="shared" si="26"/>
        <v>170</v>
      </c>
      <c r="U70" s="519">
        <f t="shared" si="27"/>
        <v>0.680161943319838</v>
      </c>
      <c r="W70" s="403">
        <v>99</v>
      </c>
      <c r="Y70" s="184">
        <v>225</v>
      </c>
      <c r="Z70" s="184">
        <v>188</v>
      </c>
      <c r="AA70" s="368">
        <f t="shared" si="3"/>
        <v>-4</v>
      </c>
      <c r="AB70" s="368">
        <f t="shared" si="4"/>
        <v>-1</v>
      </c>
      <c r="AC70" s="386"/>
    </row>
    <row r="71" spans="1:29" s="184" customFormat="1" ht="13.5" customHeight="1">
      <c r="A71" s="339">
        <v>7</v>
      </c>
      <c r="B71" s="340" t="s">
        <v>420</v>
      </c>
      <c r="C71" s="341">
        <v>19</v>
      </c>
      <c r="D71" s="385">
        <f t="shared" si="39"/>
        <v>19</v>
      </c>
      <c r="E71" s="341"/>
      <c r="F71" s="341">
        <v>19</v>
      </c>
      <c r="G71" s="341"/>
      <c r="H71" s="341"/>
      <c r="I71" s="385">
        <f t="shared" si="40"/>
        <v>19</v>
      </c>
      <c r="J71" s="385">
        <f t="shared" si="41"/>
        <v>19</v>
      </c>
      <c r="K71" s="385">
        <f t="shared" si="42"/>
        <v>18</v>
      </c>
      <c r="L71" s="341">
        <v>18</v>
      </c>
      <c r="M71" s="341"/>
      <c r="N71" s="341">
        <v>1</v>
      </c>
      <c r="O71" s="341"/>
      <c r="P71" s="342"/>
      <c r="Q71" s="342">
        <v>0</v>
      </c>
      <c r="R71" s="342"/>
      <c r="S71" s="342"/>
      <c r="T71" s="385">
        <f t="shared" si="26"/>
        <v>1</v>
      </c>
      <c r="U71" s="519">
        <f t="shared" si="27"/>
        <v>0.9473684210526315</v>
      </c>
      <c r="W71" s="403"/>
      <c r="Y71" s="184">
        <v>0</v>
      </c>
      <c r="AA71" s="368">
        <f aca="true" t="shared" si="43" ref="AA71:AA113">Y71-W71-E71</f>
        <v>0</v>
      </c>
      <c r="AB71" s="368">
        <f aca="true" t="shared" si="44" ref="AB71:AB113">Z71-Q71-W71</f>
        <v>0</v>
      </c>
      <c r="AC71" s="386"/>
    </row>
    <row r="72" spans="1:29" s="184" customFormat="1" ht="13.5" customHeight="1">
      <c r="A72" s="339">
        <v>8</v>
      </c>
      <c r="B72" s="340" t="s">
        <v>421</v>
      </c>
      <c r="C72" s="341">
        <v>261</v>
      </c>
      <c r="D72" s="385">
        <f t="shared" si="39"/>
        <v>377</v>
      </c>
      <c r="E72" s="341">
        <v>136</v>
      </c>
      <c r="F72" s="341">
        <v>241</v>
      </c>
      <c r="G72" s="341">
        <v>7</v>
      </c>
      <c r="H72" s="341"/>
      <c r="I72" s="385">
        <f t="shared" si="40"/>
        <v>370</v>
      </c>
      <c r="J72" s="385">
        <f t="shared" si="41"/>
        <v>272</v>
      </c>
      <c r="K72" s="385">
        <f t="shared" si="42"/>
        <v>192</v>
      </c>
      <c r="L72" s="341">
        <v>182</v>
      </c>
      <c r="M72" s="341">
        <v>10</v>
      </c>
      <c r="N72" s="341">
        <v>80</v>
      </c>
      <c r="O72" s="341"/>
      <c r="P72" s="342"/>
      <c r="Q72" s="342">
        <v>90</v>
      </c>
      <c r="R72" s="342">
        <v>6</v>
      </c>
      <c r="S72" s="342">
        <v>2</v>
      </c>
      <c r="T72" s="385">
        <f t="shared" si="26"/>
        <v>178</v>
      </c>
      <c r="U72" s="519">
        <f t="shared" si="27"/>
        <v>0.7058823529411765</v>
      </c>
      <c r="W72" s="184">
        <v>82</v>
      </c>
      <c r="X72" s="184">
        <v>0</v>
      </c>
      <c r="Y72" s="184">
        <v>216</v>
      </c>
      <c r="Z72" s="184">
        <v>158</v>
      </c>
      <c r="AA72" s="368">
        <f t="shared" si="43"/>
        <v>-2</v>
      </c>
      <c r="AB72" s="368">
        <f t="shared" si="44"/>
        <v>-14</v>
      </c>
      <c r="AC72" s="386"/>
    </row>
    <row r="73" spans="1:29" s="184" customFormat="1" ht="13.5" customHeight="1">
      <c r="A73" s="339" t="s">
        <v>27</v>
      </c>
      <c r="B73" s="340" t="s">
        <v>488</v>
      </c>
      <c r="C73" s="341">
        <v>214</v>
      </c>
      <c r="D73" s="385">
        <f aca="true" t="shared" si="45" ref="D73:D80">E73+F73</f>
        <v>144</v>
      </c>
      <c r="E73" s="341">
        <v>86</v>
      </c>
      <c r="F73" s="341">
        <v>58</v>
      </c>
      <c r="G73" s="341"/>
      <c r="H73" s="341"/>
      <c r="I73" s="385">
        <f aca="true" t="shared" si="46" ref="I73:I80">J73+Q73+R73+S73</f>
        <v>144</v>
      </c>
      <c r="J73" s="385">
        <f aca="true" t="shared" si="47" ref="J73:J80">SUM(K73,N73:P73)</f>
        <v>105</v>
      </c>
      <c r="K73" s="385">
        <f aca="true" t="shared" si="48" ref="K73:K80">L73+M73</f>
        <v>10</v>
      </c>
      <c r="L73" s="341">
        <v>10</v>
      </c>
      <c r="M73" s="341"/>
      <c r="N73" s="341">
        <v>95</v>
      </c>
      <c r="O73" s="341"/>
      <c r="P73" s="342"/>
      <c r="Q73" s="342">
        <v>39</v>
      </c>
      <c r="R73" s="342"/>
      <c r="S73" s="342"/>
      <c r="T73" s="385">
        <f t="shared" si="26"/>
        <v>134</v>
      </c>
      <c r="U73" s="519">
        <f t="shared" si="27"/>
        <v>0.09523809523809523</v>
      </c>
      <c r="AA73" s="368">
        <f t="shared" si="43"/>
        <v>-86</v>
      </c>
      <c r="AB73" s="368">
        <f t="shared" si="44"/>
        <v>-39</v>
      </c>
      <c r="AC73" s="386"/>
    </row>
    <row r="74" spans="1:29" s="184" customFormat="1" ht="13.5" customHeight="1">
      <c r="A74" s="383" t="s">
        <v>358</v>
      </c>
      <c r="B74" s="384" t="s">
        <v>359</v>
      </c>
      <c r="C74" s="385">
        <f>SUM(C75:C81)</f>
        <v>1575</v>
      </c>
      <c r="D74" s="385">
        <f t="shared" si="45"/>
        <v>1893</v>
      </c>
      <c r="E74" s="385">
        <f>SUM(E75:E81)</f>
        <v>512</v>
      </c>
      <c r="F74" s="385">
        <f>SUM(F75:F81)</f>
        <v>1381</v>
      </c>
      <c r="G74" s="385">
        <f>SUM(G75:G81)</f>
        <v>17</v>
      </c>
      <c r="H74" s="385">
        <f>SUM(H75:H81)</f>
        <v>0</v>
      </c>
      <c r="I74" s="385">
        <f t="shared" si="46"/>
        <v>1876</v>
      </c>
      <c r="J74" s="385">
        <f t="shared" si="47"/>
        <v>1617</v>
      </c>
      <c r="K74" s="385">
        <f t="shared" si="48"/>
        <v>1126</v>
      </c>
      <c r="L74" s="385">
        <f aca="true" t="shared" si="49" ref="L74:S74">SUM(L75:L81)</f>
        <v>1114</v>
      </c>
      <c r="M74" s="385">
        <f t="shared" si="49"/>
        <v>12</v>
      </c>
      <c r="N74" s="385">
        <f t="shared" si="49"/>
        <v>488</v>
      </c>
      <c r="O74" s="385">
        <f t="shared" si="49"/>
        <v>3</v>
      </c>
      <c r="P74" s="385">
        <f t="shared" si="49"/>
        <v>0</v>
      </c>
      <c r="Q74" s="385">
        <f t="shared" si="49"/>
        <v>257</v>
      </c>
      <c r="R74" s="385">
        <f t="shared" si="49"/>
        <v>0</v>
      </c>
      <c r="S74" s="385">
        <f t="shared" si="49"/>
        <v>2</v>
      </c>
      <c r="T74" s="385">
        <f t="shared" si="26"/>
        <v>750</v>
      </c>
      <c r="U74" s="519">
        <f t="shared" si="27"/>
        <v>0.6963512677798392</v>
      </c>
      <c r="W74" s="184">
        <v>434</v>
      </c>
      <c r="X74" s="184">
        <v>0</v>
      </c>
      <c r="Y74" s="184">
        <v>942</v>
      </c>
      <c r="Z74" s="184">
        <v>594</v>
      </c>
      <c r="AA74" s="368">
        <f t="shared" si="43"/>
        <v>-4</v>
      </c>
      <c r="AB74" s="368">
        <f t="shared" si="44"/>
        <v>-97</v>
      </c>
      <c r="AC74" s="386"/>
    </row>
    <row r="75" spans="1:29" s="184" customFormat="1" ht="13.5" customHeight="1">
      <c r="A75" s="339" t="s">
        <v>13</v>
      </c>
      <c r="B75" s="340" t="s">
        <v>422</v>
      </c>
      <c r="C75" s="341">
        <v>71</v>
      </c>
      <c r="D75" s="385">
        <f t="shared" si="45"/>
        <v>77</v>
      </c>
      <c r="E75" s="341">
        <v>22</v>
      </c>
      <c r="F75" s="341">
        <v>55</v>
      </c>
      <c r="G75" s="341">
        <v>0</v>
      </c>
      <c r="H75" s="341"/>
      <c r="I75" s="385">
        <f t="shared" si="46"/>
        <v>77</v>
      </c>
      <c r="J75" s="385">
        <f t="shared" si="47"/>
        <v>72</v>
      </c>
      <c r="K75" s="385">
        <f t="shared" si="48"/>
        <v>57</v>
      </c>
      <c r="L75" s="341">
        <v>56</v>
      </c>
      <c r="M75" s="341">
        <v>1</v>
      </c>
      <c r="N75" s="341">
        <v>14</v>
      </c>
      <c r="O75" s="341">
        <v>1</v>
      </c>
      <c r="P75" s="342">
        <v>0</v>
      </c>
      <c r="Q75" s="342">
        <v>5</v>
      </c>
      <c r="R75" s="342">
        <v>0</v>
      </c>
      <c r="S75" s="342">
        <v>0</v>
      </c>
      <c r="T75" s="385">
        <f t="shared" si="26"/>
        <v>20</v>
      </c>
      <c r="U75" s="519">
        <f t="shared" si="27"/>
        <v>0.7916666666666666</v>
      </c>
      <c r="W75" s="184">
        <v>26</v>
      </c>
      <c r="Y75" s="184">
        <v>48</v>
      </c>
      <c r="Z75" s="184">
        <v>30</v>
      </c>
      <c r="AA75" s="368">
        <f t="shared" si="43"/>
        <v>0</v>
      </c>
      <c r="AB75" s="368">
        <f t="shared" si="44"/>
        <v>-1</v>
      </c>
      <c r="AC75" s="386"/>
    </row>
    <row r="76" spans="1:29" s="184" customFormat="1" ht="13.5" customHeight="1">
      <c r="A76" s="339" t="s">
        <v>14</v>
      </c>
      <c r="B76" s="340" t="s">
        <v>423</v>
      </c>
      <c r="C76" s="341">
        <v>368</v>
      </c>
      <c r="D76" s="385">
        <f t="shared" si="45"/>
        <v>517</v>
      </c>
      <c r="E76" s="341">
        <v>134</v>
      </c>
      <c r="F76" s="341">
        <v>383</v>
      </c>
      <c r="G76" s="341">
        <v>3</v>
      </c>
      <c r="H76" s="341"/>
      <c r="I76" s="385">
        <f t="shared" si="46"/>
        <v>514</v>
      </c>
      <c r="J76" s="385">
        <f t="shared" si="47"/>
        <v>457</v>
      </c>
      <c r="K76" s="385">
        <f t="shared" si="48"/>
        <v>336</v>
      </c>
      <c r="L76" s="341">
        <v>335</v>
      </c>
      <c r="M76" s="341">
        <v>1</v>
      </c>
      <c r="N76" s="341">
        <v>121</v>
      </c>
      <c r="O76" s="341"/>
      <c r="P76" s="342"/>
      <c r="Q76" s="342">
        <v>57</v>
      </c>
      <c r="R76" s="342"/>
      <c r="S76" s="342"/>
      <c r="T76" s="385">
        <f t="shared" si="26"/>
        <v>178</v>
      </c>
      <c r="U76" s="519">
        <f t="shared" si="27"/>
        <v>0.7352297592997812</v>
      </c>
      <c r="W76" s="184">
        <v>153</v>
      </c>
      <c r="Y76" s="184">
        <v>285</v>
      </c>
      <c r="Z76" s="184">
        <v>176</v>
      </c>
      <c r="AA76" s="368">
        <f t="shared" si="43"/>
        <v>-2</v>
      </c>
      <c r="AB76" s="368">
        <f t="shared" si="44"/>
        <v>-34</v>
      </c>
      <c r="AC76" s="386"/>
    </row>
    <row r="77" spans="1:29" s="184" customFormat="1" ht="13.5" customHeight="1">
      <c r="A77" s="339" t="s">
        <v>19</v>
      </c>
      <c r="B77" s="340" t="s">
        <v>425</v>
      </c>
      <c r="C77" s="341">
        <v>187</v>
      </c>
      <c r="D77" s="385">
        <f t="shared" si="45"/>
        <v>259</v>
      </c>
      <c r="E77" s="341">
        <v>82</v>
      </c>
      <c r="F77" s="341">
        <v>177</v>
      </c>
      <c r="G77" s="341">
        <v>1</v>
      </c>
      <c r="H77" s="341"/>
      <c r="I77" s="385">
        <f t="shared" si="46"/>
        <v>258</v>
      </c>
      <c r="J77" s="385">
        <f t="shared" si="47"/>
        <v>241</v>
      </c>
      <c r="K77" s="385">
        <f t="shared" si="48"/>
        <v>144</v>
      </c>
      <c r="L77" s="341">
        <v>142</v>
      </c>
      <c r="M77" s="341">
        <v>2</v>
      </c>
      <c r="N77" s="341">
        <v>95</v>
      </c>
      <c r="O77" s="341">
        <v>2</v>
      </c>
      <c r="P77" s="342"/>
      <c r="Q77" s="342">
        <v>17</v>
      </c>
      <c r="R77" s="342"/>
      <c r="S77" s="342"/>
      <c r="T77" s="385">
        <f t="shared" si="26"/>
        <v>114</v>
      </c>
      <c r="U77" s="519">
        <f t="shared" si="27"/>
        <v>0.5975103734439834</v>
      </c>
      <c r="W77" s="184">
        <v>66</v>
      </c>
      <c r="Y77" s="184">
        <v>149</v>
      </c>
      <c r="Z77" s="184">
        <v>119</v>
      </c>
      <c r="AA77" s="368">
        <f t="shared" si="43"/>
        <v>1</v>
      </c>
      <c r="AB77" s="368">
        <f t="shared" si="44"/>
        <v>36</v>
      </c>
      <c r="AC77" s="386"/>
    </row>
    <row r="78" spans="1:29" s="184" customFormat="1" ht="13.5" customHeight="1">
      <c r="A78" s="339" t="s">
        <v>22</v>
      </c>
      <c r="B78" s="340" t="s">
        <v>440</v>
      </c>
      <c r="C78" s="341">
        <v>316</v>
      </c>
      <c r="D78" s="385">
        <f t="shared" si="45"/>
        <v>366</v>
      </c>
      <c r="E78" s="341">
        <v>83</v>
      </c>
      <c r="F78" s="341">
        <v>283</v>
      </c>
      <c r="G78" s="341">
        <v>6</v>
      </c>
      <c r="H78" s="341"/>
      <c r="I78" s="385">
        <f t="shared" si="46"/>
        <v>360</v>
      </c>
      <c r="J78" s="385">
        <f t="shared" si="47"/>
        <v>290</v>
      </c>
      <c r="K78" s="385">
        <f t="shared" si="48"/>
        <v>194</v>
      </c>
      <c r="L78" s="341">
        <v>190</v>
      </c>
      <c r="M78" s="341">
        <v>4</v>
      </c>
      <c r="N78" s="341">
        <v>96</v>
      </c>
      <c r="O78" s="341"/>
      <c r="P78" s="342"/>
      <c r="Q78" s="342">
        <v>70</v>
      </c>
      <c r="R78" s="342"/>
      <c r="S78" s="342"/>
      <c r="T78" s="385">
        <f t="shared" si="26"/>
        <v>166</v>
      </c>
      <c r="U78" s="519">
        <f t="shared" si="27"/>
        <v>0.6689655172413793</v>
      </c>
      <c r="W78" s="184">
        <v>69</v>
      </c>
      <c r="Y78" s="184">
        <v>152</v>
      </c>
      <c r="Z78" s="184">
        <v>112</v>
      </c>
      <c r="AA78" s="368">
        <f t="shared" si="43"/>
        <v>0</v>
      </c>
      <c r="AB78" s="368">
        <f t="shared" si="44"/>
        <v>-27</v>
      </c>
      <c r="AC78" s="386"/>
    </row>
    <row r="79" spans="1:29" s="184" customFormat="1" ht="13.5" customHeight="1">
      <c r="A79" s="339" t="s">
        <v>23</v>
      </c>
      <c r="B79" s="340" t="s">
        <v>424</v>
      </c>
      <c r="C79" s="341">
        <v>301</v>
      </c>
      <c r="D79" s="385">
        <f t="shared" si="45"/>
        <v>315</v>
      </c>
      <c r="E79" s="341">
        <v>84</v>
      </c>
      <c r="F79" s="341">
        <v>231</v>
      </c>
      <c r="G79" s="341">
        <v>7</v>
      </c>
      <c r="H79" s="341"/>
      <c r="I79" s="385">
        <f t="shared" si="46"/>
        <v>308</v>
      </c>
      <c r="J79" s="385">
        <f t="shared" si="47"/>
        <v>253</v>
      </c>
      <c r="K79" s="385">
        <f t="shared" si="48"/>
        <v>187</v>
      </c>
      <c r="L79" s="341">
        <v>185</v>
      </c>
      <c r="M79" s="341">
        <v>2</v>
      </c>
      <c r="N79" s="341">
        <v>66</v>
      </c>
      <c r="O79" s="341"/>
      <c r="P79" s="342"/>
      <c r="Q79" s="342">
        <v>55</v>
      </c>
      <c r="R79" s="342"/>
      <c r="S79" s="342"/>
      <c r="T79" s="385">
        <f t="shared" si="26"/>
        <v>121</v>
      </c>
      <c r="U79" s="519">
        <f t="shared" si="27"/>
        <v>0.7391304347826086</v>
      </c>
      <c r="W79" s="184">
        <v>78</v>
      </c>
      <c r="Y79" s="184">
        <v>159</v>
      </c>
      <c r="Z79" s="184">
        <v>88</v>
      </c>
      <c r="AA79" s="368">
        <f t="shared" si="43"/>
        <v>-3</v>
      </c>
      <c r="AB79" s="368">
        <f t="shared" si="44"/>
        <v>-45</v>
      </c>
      <c r="AC79" s="386"/>
    </row>
    <row r="80" spans="1:29" s="184" customFormat="1" ht="13.5" customHeight="1">
      <c r="A80" s="339" t="s">
        <v>24</v>
      </c>
      <c r="B80" s="340" t="s">
        <v>426</v>
      </c>
      <c r="C80" s="341">
        <v>332</v>
      </c>
      <c r="D80" s="385">
        <f t="shared" si="45"/>
        <v>359</v>
      </c>
      <c r="E80" s="341">
        <v>107</v>
      </c>
      <c r="F80" s="341">
        <v>252</v>
      </c>
      <c r="G80" s="341"/>
      <c r="H80" s="341"/>
      <c r="I80" s="385">
        <f t="shared" si="46"/>
        <v>359</v>
      </c>
      <c r="J80" s="385">
        <f t="shared" si="47"/>
        <v>304</v>
      </c>
      <c r="K80" s="385">
        <f t="shared" si="48"/>
        <v>208</v>
      </c>
      <c r="L80" s="341">
        <v>206</v>
      </c>
      <c r="M80" s="341">
        <v>2</v>
      </c>
      <c r="N80" s="341">
        <v>96</v>
      </c>
      <c r="O80" s="341">
        <v>0</v>
      </c>
      <c r="P80" s="342">
        <v>0</v>
      </c>
      <c r="Q80" s="342">
        <v>53</v>
      </c>
      <c r="R80" s="342">
        <v>0</v>
      </c>
      <c r="S80" s="342">
        <v>2</v>
      </c>
      <c r="T80" s="385">
        <f t="shared" si="26"/>
        <v>151</v>
      </c>
      <c r="U80" s="519">
        <f t="shared" si="27"/>
        <v>0.6842105263157895</v>
      </c>
      <c r="W80" s="184">
        <v>42</v>
      </c>
      <c r="Y80" s="184">
        <v>149</v>
      </c>
      <c r="Z80" s="184">
        <v>69</v>
      </c>
      <c r="AA80" s="368">
        <f t="shared" si="43"/>
        <v>0</v>
      </c>
      <c r="AB80" s="368">
        <f t="shared" si="44"/>
        <v>-26</v>
      </c>
      <c r="AC80" s="386"/>
    </row>
    <row r="81" spans="1:29" s="184" customFormat="1" ht="13.5" customHeight="1">
      <c r="A81" s="339" t="s">
        <v>9</v>
      </c>
      <c r="B81" s="340"/>
      <c r="C81" s="341"/>
      <c r="D81" s="385"/>
      <c r="E81" s="341"/>
      <c r="F81" s="341"/>
      <c r="G81" s="341"/>
      <c r="H81" s="341"/>
      <c r="I81" s="385"/>
      <c r="J81" s="385"/>
      <c r="K81" s="385"/>
      <c r="L81" s="341"/>
      <c r="M81" s="341"/>
      <c r="N81" s="341"/>
      <c r="O81" s="341"/>
      <c r="P81" s="342"/>
      <c r="Q81" s="342"/>
      <c r="R81" s="342"/>
      <c r="S81" s="342"/>
      <c r="T81" s="385">
        <f t="shared" si="26"/>
        <v>0</v>
      </c>
      <c r="U81" s="519">
        <f t="shared" si="27"/>
      </c>
      <c r="AA81" s="368">
        <f t="shared" si="43"/>
        <v>0</v>
      </c>
      <c r="AB81" s="368">
        <f t="shared" si="44"/>
        <v>0</v>
      </c>
      <c r="AC81" s="386"/>
    </row>
    <row r="82" spans="1:29" s="184" customFormat="1" ht="17.25" customHeight="1">
      <c r="A82" s="383" t="s">
        <v>360</v>
      </c>
      <c r="B82" s="384" t="s">
        <v>361</v>
      </c>
      <c r="C82" s="385">
        <f>SUM(C83:C89)</f>
        <v>1594</v>
      </c>
      <c r="D82" s="385">
        <f aca="true" t="shared" si="50" ref="D82:D96">E82+F82</f>
        <v>1719</v>
      </c>
      <c r="E82" s="385">
        <f>SUM(E83:E89)</f>
        <v>736</v>
      </c>
      <c r="F82" s="385">
        <f>SUM(F83:F89)</f>
        <v>983</v>
      </c>
      <c r="G82" s="385">
        <f>SUM(G83:G89)</f>
        <v>5</v>
      </c>
      <c r="H82" s="385">
        <f>SUM(H83:H89)</f>
        <v>0</v>
      </c>
      <c r="I82" s="385">
        <f aca="true" t="shared" si="51" ref="I82:I96">J82+Q82+R82+S82</f>
        <v>1714</v>
      </c>
      <c r="J82" s="385">
        <f aca="true" t="shared" si="52" ref="J82:J96">SUM(K82,N82:P82)</f>
        <v>1294</v>
      </c>
      <c r="K82" s="385">
        <f aca="true" t="shared" si="53" ref="K82:K96">L82+M82</f>
        <v>850</v>
      </c>
      <c r="L82" s="385">
        <f aca="true" t="shared" si="54" ref="L82:S82">SUM(L83:L89)</f>
        <v>820</v>
      </c>
      <c r="M82" s="385">
        <f t="shared" si="54"/>
        <v>30</v>
      </c>
      <c r="N82" s="385">
        <f t="shared" si="54"/>
        <v>444</v>
      </c>
      <c r="O82" s="385">
        <f t="shared" si="54"/>
        <v>0</v>
      </c>
      <c r="P82" s="385">
        <f t="shared" si="54"/>
        <v>0</v>
      </c>
      <c r="Q82" s="385">
        <f t="shared" si="54"/>
        <v>415</v>
      </c>
      <c r="R82" s="385">
        <f t="shared" si="54"/>
        <v>2</v>
      </c>
      <c r="S82" s="385">
        <f t="shared" si="54"/>
        <v>3</v>
      </c>
      <c r="T82" s="385">
        <f t="shared" si="26"/>
        <v>864</v>
      </c>
      <c r="U82" s="519">
        <f t="shared" si="27"/>
        <v>0.6568778979907264</v>
      </c>
      <c r="W82" s="184">
        <v>121</v>
      </c>
      <c r="X82" s="184">
        <v>1</v>
      </c>
      <c r="Y82" s="184">
        <v>884</v>
      </c>
      <c r="Z82" s="184">
        <v>497</v>
      </c>
      <c r="AA82" s="368">
        <f t="shared" si="43"/>
        <v>27</v>
      </c>
      <c r="AB82" s="368">
        <f t="shared" si="44"/>
        <v>-39</v>
      </c>
      <c r="AC82" s="386"/>
    </row>
    <row r="83" spans="1:29" s="184" customFormat="1" ht="13.5" customHeight="1">
      <c r="A83" s="339" t="s">
        <v>13</v>
      </c>
      <c r="B83" s="340" t="s">
        <v>387</v>
      </c>
      <c r="C83" s="341">
        <v>264</v>
      </c>
      <c r="D83" s="385">
        <f t="shared" si="50"/>
        <v>277</v>
      </c>
      <c r="E83" s="341">
        <v>111</v>
      </c>
      <c r="F83" s="341">
        <v>166</v>
      </c>
      <c r="G83" s="341">
        <v>0</v>
      </c>
      <c r="H83" s="341"/>
      <c r="I83" s="385">
        <f t="shared" si="51"/>
        <v>277</v>
      </c>
      <c r="J83" s="385">
        <f t="shared" si="52"/>
        <v>194</v>
      </c>
      <c r="K83" s="385">
        <f t="shared" si="53"/>
        <v>127</v>
      </c>
      <c r="L83" s="341">
        <v>123</v>
      </c>
      <c r="M83" s="341">
        <v>4</v>
      </c>
      <c r="N83" s="341">
        <v>67</v>
      </c>
      <c r="O83" s="341">
        <v>0</v>
      </c>
      <c r="P83" s="342">
        <v>0</v>
      </c>
      <c r="Q83" s="342">
        <v>83</v>
      </c>
      <c r="R83" s="342">
        <v>0</v>
      </c>
      <c r="S83" s="342">
        <v>0</v>
      </c>
      <c r="T83" s="385">
        <f t="shared" si="26"/>
        <v>150</v>
      </c>
      <c r="U83" s="519">
        <f t="shared" si="27"/>
        <v>0.654639175257732</v>
      </c>
      <c r="V83" s="184" t="s">
        <v>2</v>
      </c>
      <c r="W83" s="403">
        <v>20</v>
      </c>
      <c r="X83" s="184">
        <v>0</v>
      </c>
      <c r="Y83" s="184">
        <v>128</v>
      </c>
      <c r="Z83" s="184">
        <v>76</v>
      </c>
      <c r="AA83" s="368">
        <f t="shared" si="43"/>
        <v>-3</v>
      </c>
      <c r="AB83" s="368">
        <f t="shared" si="44"/>
        <v>-27</v>
      </c>
      <c r="AC83" s="386"/>
    </row>
    <row r="84" spans="1:29" s="184" customFormat="1" ht="13.5" customHeight="1">
      <c r="A84" s="339" t="s">
        <v>14</v>
      </c>
      <c r="B84" s="340" t="s">
        <v>388</v>
      </c>
      <c r="C84" s="341">
        <v>8</v>
      </c>
      <c r="D84" s="385">
        <f t="shared" si="50"/>
        <v>8</v>
      </c>
      <c r="E84" s="341">
        <v>0</v>
      </c>
      <c r="F84" s="341">
        <v>8</v>
      </c>
      <c r="G84" s="341">
        <v>0</v>
      </c>
      <c r="H84" s="341"/>
      <c r="I84" s="385">
        <f t="shared" si="51"/>
        <v>8</v>
      </c>
      <c r="J84" s="385">
        <f t="shared" si="52"/>
        <v>8</v>
      </c>
      <c r="K84" s="385">
        <f t="shared" si="53"/>
        <v>8</v>
      </c>
      <c r="L84" s="341">
        <v>8</v>
      </c>
      <c r="M84" s="341">
        <v>0</v>
      </c>
      <c r="N84" s="341">
        <v>0</v>
      </c>
      <c r="O84" s="341">
        <v>0</v>
      </c>
      <c r="P84" s="342">
        <v>0</v>
      </c>
      <c r="Q84" s="342">
        <v>0</v>
      </c>
      <c r="R84" s="342">
        <v>0</v>
      </c>
      <c r="S84" s="342">
        <v>0</v>
      </c>
      <c r="T84" s="385">
        <f t="shared" si="26"/>
        <v>0</v>
      </c>
      <c r="U84" s="519">
        <f t="shared" si="27"/>
        <v>1</v>
      </c>
      <c r="W84" s="403"/>
      <c r="X84" s="184">
        <v>0</v>
      </c>
      <c r="Y84" s="184">
        <v>0</v>
      </c>
      <c r="Z84" s="184">
        <v>0</v>
      </c>
      <c r="AA84" s="368">
        <f t="shared" si="43"/>
        <v>0</v>
      </c>
      <c r="AB84" s="368">
        <f t="shared" si="44"/>
        <v>0</v>
      </c>
      <c r="AC84" s="386"/>
    </row>
    <row r="85" spans="1:29" s="184" customFormat="1" ht="13.5" customHeight="1">
      <c r="A85" s="339" t="s">
        <v>19</v>
      </c>
      <c r="B85" s="340" t="s">
        <v>389</v>
      </c>
      <c r="C85" s="341">
        <v>312</v>
      </c>
      <c r="D85" s="385">
        <f t="shared" si="50"/>
        <v>391</v>
      </c>
      <c r="E85" s="341">
        <v>141</v>
      </c>
      <c r="F85" s="341">
        <v>250</v>
      </c>
      <c r="G85" s="341">
        <v>0</v>
      </c>
      <c r="H85" s="341"/>
      <c r="I85" s="385">
        <f t="shared" si="51"/>
        <v>391</v>
      </c>
      <c r="J85" s="385">
        <f t="shared" si="52"/>
        <v>315</v>
      </c>
      <c r="K85" s="385">
        <f t="shared" si="53"/>
        <v>232</v>
      </c>
      <c r="L85" s="341">
        <v>222</v>
      </c>
      <c r="M85" s="341">
        <v>10</v>
      </c>
      <c r="N85" s="341">
        <v>83</v>
      </c>
      <c r="O85" s="341">
        <v>0</v>
      </c>
      <c r="P85" s="342">
        <v>0</v>
      </c>
      <c r="Q85" s="342">
        <v>75</v>
      </c>
      <c r="R85" s="342">
        <v>0</v>
      </c>
      <c r="S85" s="342">
        <v>1</v>
      </c>
      <c r="T85" s="385">
        <f t="shared" si="26"/>
        <v>159</v>
      </c>
      <c r="U85" s="519">
        <f t="shared" si="27"/>
        <v>0.7365079365079366</v>
      </c>
      <c r="W85" s="403">
        <v>25</v>
      </c>
      <c r="X85" s="184">
        <v>0</v>
      </c>
      <c r="Y85" s="184">
        <v>165</v>
      </c>
      <c r="Z85" s="184">
        <v>106</v>
      </c>
      <c r="AA85" s="368">
        <f t="shared" si="43"/>
        <v>-1</v>
      </c>
      <c r="AB85" s="368">
        <f t="shared" si="44"/>
        <v>6</v>
      </c>
      <c r="AC85" s="386"/>
    </row>
    <row r="86" spans="1:29" s="184" customFormat="1" ht="13.5" customHeight="1">
      <c r="A86" s="339" t="s">
        <v>22</v>
      </c>
      <c r="B86" s="340" t="s">
        <v>390</v>
      </c>
      <c r="C86" s="341">
        <v>399</v>
      </c>
      <c r="D86" s="385">
        <f t="shared" si="50"/>
        <v>413</v>
      </c>
      <c r="E86" s="341">
        <v>168</v>
      </c>
      <c r="F86" s="341">
        <v>245</v>
      </c>
      <c r="G86" s="341">
        <v>0</v>
      </c>
      <c r="H86" s="341"/>
      <c r="I86" s="385">
        <f t="shared" si="51"/>
        <v>413</v>
      </c>
      <c r="J86" s="385">
        <f t="shared" si="52"/>
        <v>320</v>
      </c>
      <c r="K86" s="385">
        <f t="shared" si="53"/>
        <v>220</v>
      </c>
      <c r="L86" s="341">
        <v>211</v>
      </c>
      <c r="M86" s="341">
        <v>9</v>
      </c>
      <c r="N86" s="341">
        <v>100</v>
      </c>
      <c r="O86" s="341">
        <v>0</v>
      </c>
      <c r="P86" s="342">
        <v>0</v>
      </c>
      <c r="Q86" s="342">
        <v>89</v>
      </c>
      <c r="R86" s="342">
        <v>2</v>
      </c>
      <c r="S86" s="342">
        <v>2</v>
      </c>
      <c r="T86" s="385">
        <f t="shared" si="26"/>
        <v>193</v>
      </c>
      <c r="U86" s="519">
        <f t="shared" si="27"/>
        <v>0.6875</v>
      </c>
      <c r="W86" s="403">
        <v>36</v>
      </c>
      <c r="X86" s="184">
        <v>1</v>
      </c>
      <c r="Y86" s="184">
        <v>204</v>
      </c>
      <c r="Z86" s="184">
        <v>116</v>
      </c>
      <c r="AA86" s="368">
        <f t="shared" si="43"/>
        <v>0</v>
      </c>
      <c r="AB86" s="368">
        <f t="shared" si="44"/>
        <v>-9</v>
      </c>
      <c r="AC86" s="386"/>
    </row>
    <row r="87" spans="1:29" s="184" customFormat="1" ht="13.5" customHeight="1">
      <c r="A87" s="339" t="s">
        <v>23</v>
      </c>
      <c r="B87" s="340" t="s">
        <v>391</v>
      </c>
      <c r="C87" s="341">
        <v>351</v>
      </c>
      <c r="D87" s="385">
        <f t="shared" si="50"/>
        <v>396</v>
      </c>
      <c r="E87" s="341">
        <v>213</v>
      </c>
      <c r="F87" s="341">
        <v>183</v>
      </c>
      <c r="G87" s="341">
        <v>3</v>
      </c>
      <c r="H87" s="341"/>
      <c r="I87" s="385">
        <f t="shared" si="51"/>
        <v>393</v>
      </c>
      <c r="J87" s="385">
        <f t="shared" si="52"/>
        <v>268</v>
      </c>
      <c r="K87" s="385">
        <f t="shared" si="53"/>
        <v>136</v>
      </c>
      <c r="L87" s="341">
        <v>130</v>
      </c>
      <c r="M87" s="341">
        <v>6</v>
      </c>
      <c r="N87" s="341">
        <v>132</v>
      </c>
      <c r="O87" s="341">
        <v>0</v>
      </c>
      <c r="P87" s="342">
        <v>0</v>
      </c>
      <c r="Q87" s="342">
        <v>125</v>
      </c>
      <c r="R87" s="342">
        <v>0</v>
      </c>
      <c r="S87" s="342">
        <v>0</v>
      </c>
      <c r="T87" s="385">
        <f t="shared" si="26"/>
        <v>257</v>
      </c>
      <c r="U87" s="519">
        <f t="shared" si="27"/>
        <v>0.5074626865671642</v>
      </c>
      <c r="W87" s="403">
        <v>22</v>
      </c>
      <c r="Y87" s="184">
        <v>235</v>
      </c>
      <c r="Z87" s="184">
        <v>108</v>
      </c>
      <c r="AA87" s="368">
        <f t="shared" si="43"/>
        <v>0</v>
      </c>
      <c r="AB87" s="368">
        <f t="shared" si="44"/>
        <v>-39</v>
      </c>
      <c r="AC87" s="386"/>
    </row>
    <row r="88" spans="1:29" s="184" customFormat="1" ht="13.5" customHeight="1">
      <c r="A88" s="339" t="s">
        <v>24</v>
      </c>
      <c r="B88" s="340" t="s">
        <v>392</v>
      </c>
      <c r="C88" s="341">
        <v>260</v>
      </c>
      <c r="D88" s="385">
        <f t="shared" si="50"/>
        <v>234</v>
      </c>
      <c r="E88" s="341">
        <v>103</v>
      </c>
      <c r="F88" s="341">
        <v>131</v>
      </c>
      <c r="G88" s="341">
        <v>2</v>
      </c>
      <c r="H88" s="341"/>
      <c r="I88" s="385">
        <f t="shared" si="51"/>
        <v>232</v>
      </c>
      <c r="J88" s="385">
        <f t="shared" si="52"/>
        <v>189</v>
      </c>
      <c r="K88" s="385">
        <f t="shared" si="53"/>
        <v>127</v>
      </c>
      <c r="L88" s="341">
        <v>126</v>
      </c>
      <c r="M88" s="341">
        <v>1</v>
      </c>
      <c r="N88" s="341">
        <v>62</v>
      </c>
      <c r="O88" s="341">
        <v>0</v>
      </c>
      <c r="P88" s="342">
        <v>0</v>
      </c>
      <c r="Q88" s="342">
        <v>43</v>
      </c>
      <c r="R88" s="342">
        <v>0</v>
      </c>
      <c r="S88" s="342">
        <v>0</v>
      </c>
      <c r="T88" s="385">
        <f t="shared" si="26"/>
        <v>105</v>
      </c>
      <c r="U88" s="519">
        <f t="shared" si="27"/>
        <v>0.671957671957672</v>
      </c>
      <c r="W88" s="184">
        <v>18</v>
      </c>
      <c r="Y88" s="184">
        <v>152</v>
      </c>
      <c r="Z88" s="184">
        <v>91</v>
      </c>
      <c r="AA88" s="368">
        <f t="shared" si="43"/>
        <v>31</v>
      </c>
      <c r="AB88" s="368">
        <f t="shared" si="44"/>
        <v>30</v>
      </c>
      <c r="AC88" s="386"/>
    </row>
    <row r="89" spans="1:29" s="184" customFormat="1" ht="13.5" customHeight="1">
      <c r="A89" s="339" t="s">
        <v>9</v>
      </c>
      <c r="B89" s="340" t="s">
        <v>11</v>
      </c>
      <c r="C89" s="341"/>
      <c r="D89" s="385">
        <f t="shared" si="50"/>
        <v>0</v>
      </c>
      <c r="E89" s="341"/>
      <c r="F89" s="341"/>
      <c r="G89" s="341"/>
      <c r="H89" s="341"/>
      <c r="I89" s="385">
        <f t="shared" si="51"/>
        <v>0</v>
      </c>
      <c r="J89" s="385">
        <f t="shared" si="52"/>
        <v>0</v>
      </c>
      <c r="K89" s="385">
        <f t="shared" si="53"/>
        <v>0</v>
      </c>
      <c r="L89" s="341"/>
      <c r="M89" s="341"/>
      <c r="N89" s="341"/>
      <c r="O89" s="341"/>
      <c r="P89" s="342"/>
      <c r="Q89" s="342"/>
      <c r="R89" s="342"/>
      <c r="S89" s="342"/>
      <c r="T89" s="385">
        <f t="shared" si="26"/>
        <v>0</v>
      </c>
      <c r="U89" s="519">
        <f t="shared" si="27"/>
      </c>
      <c r="AA89" s="368">
        <f t="shared" si="43"/>
        <v>0</v>
      </c>
      <c r="AB89" s="368">
        <f t="shared" si="44"/>
        <v>0</v>
      </c>
      <c r="AC89" s="386"/>
    </row>
    <row r="90" spans="1:29" s="184" customFormat="1" ht="13.5" customHeight="1">
      <c r="A90" s="383" t="s">
        <v>362</v>
      </c>
      <c r="B90" s="384" t="s">
        <v>363</v>
      </c>
      <c r="C90" s="385">
        <f>SUM(C91:C97)</f>
        <v>1210</v>
      </c>
      <c r="D90" s="385">
        <f t="shared" si="50"/>
        <v>1622</v>
      </c>
      <c r="E90" s="385">
        <f>SUM(E91:E97)</f>
        <v>416</v>
      </c>
      <c r="F90" s="385">
        <f>SUM(F91:F97)</f>
        <v>1206</v>
      </c>
      <c r="G90" s="385">
        <f>SUM(G91:G97)</f>
        <v>29</v>
      </c>
      <c r="H90" s="385">
        <f>SUM(H91:H97)</f>
        <v>0</v>
      </c>
      <c r="I90" s="385">
        <f t="shared" si="51"/>
        <v>1593</v>
      </c>
      <c r="J90" s="385">
        <f t="shared" si="52"/>
        <v>1355</v>
      </c>
      <c r="K90" s="385">
        <f t="shared" si="53"/>
        <v>1119</v>
      </c>
      <c r="L90" s="385">
        <f aca="true" t="shared" si="55" ref="L90:S90">SUM(L91:L97)</f>
        <v>1104</v>
      </c>
      <c r="M90" s="385">
        <f t="shared" si="55"/>
        <v>15</v>
      </c>
      <c r="N90" s="385">
        <f t="shared" si="55"/>
        <v>234</v>
      </c>
      <c r="O90" s="385">
        <f t="shared" si="55"/>
        <v>1</v>
      </c>
      <c r="P90" s="385">
        <f t="shared" si="55"/>
        <v>1</v>
      </c>
      <c r="Q90" s="385">
        <f t="shared" si="55"/>
        <v>224</v>
      </c>
      <c r="R90" s="385">
        <f t="shared" si="55"/>
        <v>10</v>
      </c>
      <c r="S90" s="385">
        <f t="shared" si="55"/>
        <v>4</v>
      </c>
      <c r="T90" s="385">
        <f t="shared" si="26"/>
        <v>474</v>
      </c>
      <c r="U90" s="519">
        <f t="shared" si="27"/>
        <v>0.825830258302583</v>
      </c>
      <c r="W90" s="184">
        <v>218</v>
      </c>
      <c r="X90" s="184">
        <v>0</v>
      </c>
      <c r="Y90" s="184">
        <v>694</v>
      </c>
      <c r="Z90" s="184">
        <v>456</v>
      </c>
      <c r="AA90" s="368">
        <f t="shared" si="43"/>
        <v>60</v>
      </c>
      <c r="AB90" s="368">
        <f t="shared" si="44"/>
        <v>14</v>
      </c>
      <c r="AC90" s="386"/>
    </row>
    <row r="91" spans="1:29" s="184" customFormat="1" ht="13.5" customHeight="1">
      <c r="A91" s="339">
        <v>1</v>
      </c>
      <c r="B91" s="340" t="s">
        <v>478</v>
      </c>
      <c r="C91" s="341">
        <v>266</v>
      </c>
      <c r="D91" s="385">
        <f t="shared" si="50"/>
        <v>278</v>
      </c>
      <c r="E91" s="341">
        <v>1</v>
      </c>
      <c r="F91" s="341">
        <v>277</v>
      </c>
      <c r="G91" s="341">
        <v>0</v>
      </c>
      <c r="H91" s="341"/>
      <c r="I91" s="385">
        <f t="shared" si="51"/>
        <v>278</v>
      </c>
      <c r="J91" s="385">
        <f t="shared" si="52"/>
        <v>278</v>
      </c>
      <c r="K91" s="385">
        <f t="shared" si="53"/>
        <v>277</v>
      </c>
      <c r="L91" s="341">
        <v>277</v>
      </c>
      <c r="M91" s="341">
        <v>0</v>
      </c>
      <c r="N91" s="341">
        <v>1</v>
      </c>
      <c r="O91" s="341">
        <v>0</v>
      </c>
      <c r="P91" s="342">
        <v>0</v>
      </c>
      <c r="Q91" s="342">
        <v>0</v>
      </c>
      <c r="R91" s="342">
        <v>0</v>
      </c>
      <c r="S91" s="342">
        <v>0</v>
      </c>
      <c r="T91" s="385">
        <f t="shared" si="26"/>
        <v>1</v>
      </c>
      <c r="U91" s="519">
        <f t="shared" si="27"/>
        <v>0.9964028776978417</v>
      </c>
      <c r="W91" s="184">
        <v>5</v>
      </c>
      <c r="Y91" s="184">
        <v>12</v>
      </c>
      <c r="Z91" s="184">
        <v>12</v>
      </c>
      <c r="AA91" s="368">
        <f t="shared" si="43"/>
        <v>6</v>
      </c>
      <c r="AB91" s="368">
        <f t="shared" si="44"/>
        <v>7</v>
      </c>
      <c r="AC91" s="386"/>
    </row>
    <row r="92" spans="1:29" s="184" customFormat="1" ht="13.5" customHeight="1">
      <c r="A92" s="339">
        <v>2</v>
      </c>
      <c r="B92" s="340" t="s">
        <v>394</v>
      </c>
      <c r="C92" s="341">
        <v>195</v>
      </c>
      <c r="D92" s="385">
        <f t="shared" si="50"/>
        <v>268</v>
      </c>
      <c r="E92" s="341">
        <v>113</v>
      </c>
      <c r="F92" s="341">
        <v>155</v>
      </c>
      <c r="G92" s="341">
        <v>0</v>
      </c>
      <c r="H92" s="341"/>
      <c r="I92" s="385">
        <f t="shared" si="51"/>
        <v>268</v>
      </c>
      <c r="J92" s="385">
        <f t="shared" si="52"/>
        <v>202</v>
      </c>
      <c r="K92" s="385">
        <f t="shared" si="53"/>
        <v>137</v>
      </c>
      <c r="L92" s="341">
        <v>134</v>
      </c>
      <c r="M92" s="341">
        <v>3</v>
      </c>
      <c r="N92" s="341">
        <v>65</v>
      </c>
      <c r="O92" s="341">
        <v>0</v>
      </c>
      <c r="P92" s="342">
        <v>0</v>
      </c>
      <c r="Q92" s="342">
        <v>65</v>
      </c>
      <c r="R92" s="342">
        <v>1</v>
      </c>
      <c r="S92" s="342">
        <v>0</v>
      </c>
      <c r="T92" s="385">
        <f t="shared" si="26"/>
        <v>131</v>
      </c>
      <c r="U92" s="519">
        <f t="shared" si="27"/>
        <v>0.6782178217821783</v>
      </c>
      <c r="W92" s="184">
        <v>56</v>
      </c>
      <c r="Y92" s="184">
        <v>201</v>
      </c>
      <c r="Z92" s="184">
        <v>145</v>
      </c>
      <c r="AA92" s="368">
        <f t="shared" si="43"/>
        <v>32</v>
      </c>
      <c r="AB92" s="368">
        <f t="shared" si="44"/>
        <v>24</v>
      </c>
      <c r="AC92" s="386"/>
    </row>
    <row r="93" spans="1:29" s="184" customFormat="1" ht="13.5" customHeight="1">
      <c r="A93" s="339">
        <v>3</v>
      </c>
      <c r="B93" s="340" t="s">
        <v>479</v>
      </c>
      <c r="C93" s="341">
        <v>176</v>
      </c>
      <c r="D93" s="385">
        <f t="shared" si="50"/>
        <v>261</v>
      </c>
      <c r="E93" s="341">
        <v>93</v>
      </c>
      <c r="F93" s="341">
        <v>168</v>
      </c>
      <c r="G93" s="341">
        <v>1</v>
      </c>
      <c r="H93" s="341"/>
      <c r="I93" s="385">
        <f t="shared" si="51"/>
        <v>260</v>
      </c>
      <c r="J93" s="385">
        <f t="shared" si="52"/>
        <v>204</v>
      </c>
      <c r="K93" s="385">
        <f t="shared" si="53"/>
        <v>162</v>
      </c>
      <c r="L93" s="341">
        <v>160</v>
      </c>
      <c r="M93" s="341">
        <v>2</v>
      </c>
      <c r="N93" s="341">
        <v>42</v>
      </c>
      <c r="O93" s="341">
        <v>0</v>
      </c>
      <c r="P93" s="342">
        <v>0</v>
      </c>
      <c r="Q93" s="342">
        <v>54</v>
      </c>
      <c r="R93" s="342">
        <v>0</v>
      </c>
      <c r="S93" s="342">
        <v>2</v>
      </c>
      <c r="T93" s="385">
        <f t="shared" si="26"/>
        <v>98</v>
      </c>
      <c r="U93" s="519">
        <f t="shared" si="27"/>
        <v>0.7941176470588235</v>
      </c>
      <c r="W93" s="184">
        <v>65</v>
      </c>
      <c r="Y93" s="184">
        <v>137</v>
      </c>
      <c r="Z93" s="184">
        <v>95</v>
      </c>
      <c r="AA93" s="368">
        <f t="shared" si="43"/>
        <v>-21</v>
      </c>
      <c r="AB93" s="368">
        <f t="shared" si="44"/>
        <v>-24</v>
      </c>
      <c r="AC93" s="386"/>
    </row>
    <row r="94" spans="1:29" s="184" customFormat="1" ht="13.5" customHeight="1">
      <c r="A94" s="339">
        <v>4</v>
      </c>
      <c r="B94" s="340" t="s">
        <v>393</v>
      </c>
      <c r="C94" s="341">
        <v>223</v>
      </c>
      <c r="D94" s="385">
        <f t="shared" si="50"/>
        <v>309</v>
      </c>
      <c r="E94" s="341">
        <v>71</v>
      </c>
      <c r="F94" s="341">
        <v>238</v>
      </c>
      <c r="G94" s="341">
        <v>23</v>
      </c>
      <c r="H94" s="341"/>
      <c r="I94" s="385">
        <f t="shared" si="51"/>
        <v>286</v>
      </c>
      <c r="J94" s="385">
        <f t="shared" si="52"/>
        <v>239</v>
      </c>
      <c r="K94" s="385">
        <f t="shared" si="53"/>
        <v>207</v>
      </c>
      <c r="L94" s="341">
        <v>205</v>
      </c>
      <c r="M94" s="341">
        <v>2</v>
      </c>
      <c r="N94" s="341">
        <v>31</v>
      </c>
      <c r="O94" s="341">
        <v>1</v>
      </c>
      <c r="P94" s="342">
        <v>0</v>
      </c>
      <c r="Q94" s="342">
        <v>40</v>
      </c>
      <c r="R94" s="342">
        <v>7</v>
      </c>
      <c r="S94" s="342">
        <v>0</v>
      </c>
      <c r="T94" s="385">
        <f t="shared" si="26"/>
        <v>79</v>
      </c>
      <c r="U94" s="519">
        <f t="shared" si="27"/>
        <v>0.8661087866108786</v>
      </c>
      <c r="W94" s="184">
        <v>51</v>
      </c>
      <c r="Y94" s="184">
        <v>128</v>
      </c>
      <c r="Z94" s="184">
        <v>92</v>
      </c>
      <c r="AA94" s="368">
        <f t="shared" si="43"/>
        <v>6</v>
      </c>
      <c r="AB94" s="368">
        <f t="shared" si="44"/>
        <v>1</v>
      </c>
      <c r="AC94" s="386"/>
    </row>
    <row r="95" spans="1:29" s="184" customFormat="1" ht="13.5" customHeight="1">
      <c r="A95" s="339">
        <v>5</v>
      </c>
      <c r="B95" s="340" t="s">
        <v>480</v>
      </c>
      <c r="C95" s="341">
        <v>162</v>
      </c>
      <c r="D95" s="385">
        <f t="shared" si="50"/>
        <v>233</v>
      </c>
      <c r="E95" s="341">
        <v>72</v>
      </c>
      <c r="F95" s="341">
        <v>161</v>
      </c>
      <c r="G95" s="341">
        <v>1</v>
      </c>
      <c r="H95" s="341"/>
      <c r="I95" s="385">
        <f t="shared" si="51"/>
        <v>232</v>
      </c>
      <c r="J95" s="385">
        <f t="shared" si="52"/>
        <v>205</v>
      </c>
      <c r="K95" s="385">
        <f t="shared" si="53"/>
        <v>142</v>
      </c>
      <c r="L95" s="341">
        <v>136</v>
      </c>
      <c r="M95" s="341">
        <v>6</v>
      </c>
      <c r="N95" s="341">
        <v>63</v>
      </c>
      <c r="O95" s="341">
        <v>0</v>
      </c>
      <c r="P95" s="342">
        <v>0</v>
      </c>
      <c r="Q95" s="342">
        <v>23</v>
      </c>
      <c r="R95" s="342">
        <v>2</v>
      </c>
      <c r="S95" s="342">
        <v>2</v>
      </c>
      <c r="T95" s="385">
        <f t="shared" si="26"/>
        <v>90</v>
      </c>
      <c r="U95" s="519">
        <f t="shared" si="27"/>
        <v>0.6926829268292682</v>
      </c>
      <c r="W95" s="184">
        <v>41</v>
      </c>
      <c r="Y95" s="184">
        <v>144</v>
      </c>
      <c r="Z95" s="184">
        <v>94</v>
      </c>
      <c r="AA95" s="368">
        <f t="shared" si="43"/>
        <v>31</v>
      </c>
      <c r="AB95" s="368">
        <f t="shared" si="44"/>
        <v>30</v>
      </c>
      <c r="AC95" s="386"/>
    </row>
    <row r="96" spans="1:29" s="184" customFormat="1" ht="13.5" customHeight="1">
      <c r="A96" s="339">
        <v>6</v>
      </c>
      <c r="B96" s="340" t="s">
        <v>481</v>
      </c>
      <c r="C96" s="341">
        <v>188</v>
      </c>
      <c r="D96" s="385">
        <f t="shared" si="50"/>
        <v>273</v>
      </c>
      <c r="E96" s="341">
        <v>66</v>
      </c>
      <c r="F96" s="341">
        <v>207</v>
      </c>
      <c r="G96" s="341">
        <v>4</v>
      </c>
      <c r="H96" s="341"/>
      <c r="I96" s="385">
        <f t="shared" si="51"/>
        <v>269</v>
      </c>
      <c r="J96" s="385">
        <f t="shared" si="52"/>
        <v>227</v>
      </c>
      <c r="K96" s="385">
        <f t="shared" si="53"/>
        <v>194</v>
      </c>
      <c r="L96" s="341">
        <v>192</v>
      </c>
      <c r="M96" s="341">
        <v>2</v>
      </c>
      <c r="N96" s="341">
        <v>32</v>
      </c>
      <c r="O96" s="341">
        <v>0</v>
      </c>
      <c r="P96" s="342">
        <v>1</v>
      </c>
      <c r="Q96" s="342">
        <v>42</v>
      </c>
      <c r="R96" s="342">
        <v>0</v>
      </c>
      <c r="S96" s="342">
        <v>0</v>
      </c>
      <c r="T96" s="385">
        <f t="shared" si="26"/>
        <v>75</v>
      </c>
      <c r="U96" s="519">
        <f t="shared" si="27"/>
        <v>0.8546255506607929</v>
      </c>
      <c r="Y96" s="184">
        <v>72</v>
      </c>
      <c r="Z96" s="184">
        <v>18</v>
      </c>
      <c r="AA96" s="368">
        <f t="shared" si="43"/>
        <v>6</v>
      </c>
      <c r="AB96" s="368">
        <f t="shared" si="44"/>
        <v>-24</v>
      </c>
      <c r="AC96" s="386"/>
    </row>
    <row r="97" spans="1:29" s="184" customFormat="1" ht="13.5" customHeight="1">
      <c r="A97" s="339" t="s">
        <v>9</v>
      </c>
      <c r="B97" s="340"/>
      <c r="C97" s="341"/>
      <c r="D97" s="385"/>
      <c r="E97" s="341">
        <v>0</v>
      </c>
      <c r="F97" s="341">
        <v>0</v>
      </c>
      <c r="G97" s="341">
        <v>0</v>
      </c>
      <c r="H97" s="341"/>
      <c r="I97" s="385"/>
      <c r="J97" s="385"/>
      <c r="K97" s="385"/>
      <c r="L97" s="341">
        <v>0</v>
      </c>
      <c r="M97" s="341">
        <v>0</v>
      </c>
      <c r="N97" s="341">
        <v>0</v>
      </c>
      <c r="O97" s="341">
        <v>0</v>
      </c>
      <c r="P97" s="342">
        <v>0</v>
      </c>
      <c r="Q97" s="342">
        <v>0</v>
      </c>
      <c r="R97" s="342">
        <v>0</v>
      </c>
      <c r="S97" s="342">
        <v>0</v>
      </c>
      <c r="T97" s="385">
        <f t="shared" si="26"/>
        <v>0</v>
      </c>
      <c r="U97" s="519">
        <f t="shared" si="27"/>
      </c>
      <c r="AA97" s="368">
        <f t="shared" si="43"/>
        <v>0</v>
      </c>
      <c r="AB97" s="368">
        <f t="shared" si="44"/>
        <v>0</v>
      </c>
      <c r="AC97" s="386"/>
    </row>
    <row r="98" spans="1:29" s="184" customFormat="1" ht="17.25" customHeight="1">
      <c r="A98" s="383" t="s">
        <v>364</v>
      </c>
      <c r="B98" s="384" t="s">
        <v>365</v>
      </c>
      <c r="C98" s="385">
        <f>SUM(C99:C106)</f>
        <v>1353</v>
      </c>
      <c r="D98" s="385">
        <f>E98+F98</f>
        <v>1606</v>
      </c>
      <c r="E98" s="385">
        <f>SUM(E99:E106)</f>
        <v>751</v>
      </c>
      <c r="F98" s="385">
        <f>SUM(F99:F106)</f>
        <v>855</v>
      </c>
      <c r="G98" s="385">
        <f>SUM(G99:G106)</f>
        <v>11</v>
      </c>
      <c r="H98" s="385">
        <f>SUM(H99:H106)</f>
        <v>0</v>
      </c>
      <c r="I98" s="385">
        <f>J98+Q98+R98+S98</f>
        <v>1595</v>
      </c>
      <c r="J98" s="385">
        <f>SUM(K98,N98:P98)</f>
        <v>1027</v>
      </c>
      <c r="K98" s="385">
        <f>L98+M98</f>
        <v>603</v>
      </c>
      <c r="L98" s="385">
        <f aca="true" t="shared" si="56" ref="L98:S98">SUM(L99:L106)</f>
        <v>559</v>
      </c>
      <c r="M98" s="385">
        <f t="shared" si="56"/>
        <v>44</v>
      </c>
      <c r="N98" s="385">
        <f t="shared" si="56"/>
        <v>424</v>
      </c>
      <c r="O98" s="385">
        <f t="shared" si="56"/>
        <v>0</v>
      </c>
      <c r="P98" s="385">
        <f t="shared" si="56"/>
        <v>0</v>
      </c>
      <c r="Q98" s="385">
        <f t="shared" si="56"/>
        <v>559</v>
      </c>
      <c r="R98" s="385">
        <f t="shared" si="56"/>
        <v>9</v>
      </c>
      <c r="S98" s="385">
        <f t="shared" si="56"/>
        <v>0</v>
      </c>
      <c r="T98" s="385">
        <f t="shared" si="26"/>
        <v>992</v>
      </c>
      <c r="U98" s="519">
        <f t="shared" si="27"/>
        <v>0.5871470301850049</v>
      </c>
      <c r="V98" s="184" t="s">
        <v>442</v>
      </c>
      <c r="W98" s="184">
        <v>105</v>
      </c>
      <c r="X98" s="184">
        <v>0</v>
      </c>
      <c r="Y98" s="184">
        <v>989</v>
      </c>
      <c r="Z98" s="184">
        <v>757</v>
      </c>
      <c r="AA98" s="368">
        <f t="shared" si="43"/>
        <v>133</v>
      </c>
      <c r="AB98" s="368">
        <f t="shared" si="44"/>
        <v>93</v>
      </c>
      <c r="AC98" s="386"/>
    </row>
    <row r="99" spans="1:29" s="184" customFormat="1" ht="13.5" customHeight="1">
      <c r="A99" s="339">
        <v>1</v>
      </c>
      <c r="B99" s="340" t="s">
        <v>427</v>
      </c>
      <c r="C99" s="341">
        <v>0</v>
      </c>
      <c r="D99" s="385">
        <f>E99+F99</f>
        <v>0</v>
      </c>
      <c r="E99" s="341">
        <v>0</v>
      </c>
      <c r="F99" s="341">
        <v>0</v>
      </c>
      <c r="G99" s="341">
        <v>0</v>
      </c>
      <c r="H99" s="341"/>
      <c r="I99" s="385">
        <f>J99+Q99+R99+S99</f>
        <v>0</v>
      </c>
      <c r="J99" s="385">
        <f>SUM(K99,N99:P99)</f>
        <v>0</v>
      </c>
      <c r="K99" s="385">
        <f>L99+M99</f>
        <v>0</v>
      </c>
      <c r="L99" s="341">
        <v>0</v>
      </c>
      <c r="M99" s="341">
        <v>0</v>
      </c>
      <c r="N99" s="341">
        <v>0</v>
      </c>
      <c r="O99" s="341">
        <v>0</v>
      </c>
      <c r="P99" s="342">
        <v>0</v>
      </c>
      <c r="Q99" s="342">
        <v>0</v>
      </c>
      <c r="R99" s="342">
        <v>0</v>
      </c>
      <c r="S99" s="342">
        <v>0</v>
      </c>
      <c r="T99" s="385">
        <f t="shared" si="26"/>
        <v>0</v>
      </c>
      <c r="U99" s="519">
        <f t="shared" si="27"/>
      </c>
      <c r="V99" s="184" t="s">
        <v>2</v>
      </c>
      <c r="W99" s="403"/>
      <c r="Y99" s="184">
        <v>0</v>
      </c>
      <c r="Z99" s="184">
        <v>0</v>
      </c>
      <c r="AA99" s="368">
        <f t="shared" si="43"/>
        <v>0</v>
      </c>
      <c r="AB99" s="368">
        <f t="shared" si="44"/>
        <v>0</v>
      </c>
      <c r="AC99" s="386"/>
    </row>
    <row r="100" spans="1:29" s="184" customFormat="1" ht="13.5" customHeight="1">
      <c r="A100" s="339">
        <v>2</v>
      </c>
      <c r="B100" s="340" t="s">
        <v>428</v>
      </c>
      <c r="C100" s="341">
        <v>227</v>
      </c>
      <c r="D100" s="385">
        <f aca="true" t="shared" si="57" ref="D100:D105">E100+F100</f>
        <v>311</v>
      </c>
      <c r="E100" s="341">
        <v>152</v>
      </c>
      <c r="F100" s="341">
        <v>159</v>
      </c>
      <c r="G100" s="341">
        <v>4</v>
      </c>
      <c r="H100" s="341"/>
      <c r="I100" s="385">
        <f aca="true" t="shared" si="58" ref="I100:I105">J100+Q100+R100+S100</f>
        <v>307</v>
      </c>
      <c r="J100" s="385">
        <f aca="true" t="shared" si="59" ref="J100:J105">SUM(K100,N100:P100)</f>
        <v>179</v>
      </c>
      <c r="K100" s="385">
        <f aca="true" t="shared" si="60" ref="K100:K105">L100+M100</f>
        <v>106</v>
      </c>
      <c r="L100" s="341">
        <v>99</v>
      </c>
      <c r="M100" s="341">
        <v>7</v>
      </c>
      <c r="N100" s="341">
        <v>73</v>
      </c>
      <c r="O100" s="341"/>
      <c r="P100" s="342"/>
      <c r="Q100" s="342">
        <v>126</v>
      </c>
      <c r="R100" s="342">
        <v>2</v>
      </c>
      <c r="S100" s="342"/>
      <c r="T100" s="385">
        <f t="shared" si="26"/>
        <v>201</v>
      </c>
      <c r="U100" s="519">
        <f t="shared" si="27"/>
        <v>0.5921787709497207</v>
      </c>
      <c r="W100" s="403"/>
      <c r="Y100" s="184">
        <v>162</v>
      </c>
      <c r="Z100" s="184">
        <v>130</v>
      </c>
      <c r="AA100" s="368">
        <f t="shared" si="43"/>
        <v>10</v>
      </c>
      <c r="AB100" s="368">
        <f t="shared" si="44"/>
        <v>4</v>
      </c>
      <c r="AC100" s="386"/>
    </row>
    <row r="101" spans="1:29" s="184" customFormat="1" ht="13.5" customHeight="1">
      <c r="A101" s="339">
        <v>3</v>
      </c>
      <c r="B101" s="340" t="s">
        <v>429</v>
      </c>
      <c r="C101" s="341">
        <v>158</v>
      </c>
      <c r="D101" s="385">
        <f t="shared" si="57"/>
        <v>170</v>
      </c>
      <c r="E101" s="341">
        <v>64</v>
      </c>
      <c r="F101" s="341">
        <v>106</v>
      </c>
      <c r="G101" s="341">
        <v>2</v>
      </c>
      <c r="H101" s="341"/>
      <c r="I101" s="385">
        <f t="shared" si="58"/>
        <v>168</v>
      </c>
      <c r="J101" s="385">
        <f t="shared" si="59"/>
        <v>137</v>
      </c>
      <c r="K101" s="385">
        <f t="shared" si="60"/>
        <v>95</v>
      </c>
      <c r="L101" s="341">
        <v>84</v>
      </c>
      <c r="M101" s="341">
        <v>11</v>
      </c>
      <c r="N101" s="341">
        <v>42</v>
      </c>
      <c r="O101" s="341"/>
      <c r="P101" s="342"/>
      <c r="Q101" s="342">
        <v>31</v>
      </c>
      <c r="R101" s="342"/>
      <c r="S101" s="342"/>
      <c r="T101" s="385">
        <f t="shared" si="26"/>
        <v>73</v>
      </c>
      <c r="U101" s="519">
        <f t="shared" si="27"/>
        <v>0.6934306569343066</v>
      </c>
      <c r="W101" s="403">
        <v>1</v>
      </c>
      <c r="Y101" s="184">
        <v>113</v>
      </c>
      <c r="Z101" s="184">
        <v>83</v>
      </c>
      <c r="AA101" s="368">
        <f t="shared" si="43"/>
        <v>48</v>
      </c>
      <c r="AB101" s="368">
        <f t="shared" si="44"/>
        <v>51</v>
      </c>
      <c r="AC101" s="386"/>
    </row>
    <row r="102" spans="1:29" s="184" customFormat="1" ht="13.5" customHeight="1">
      <c r="A102" s="339">
        <v>4</v>
      </c>
      <c r="B102" s="340" t="s">
        <v>430</v>
      </c>
      <c r="C102" s="341">
        <v>268</v>
      </c>
      <c r="D102" s="385">
        <f t="shared" si="57"/>
        <v>305</v>
      </c>
      <c r="E102" s="341">
        <v>167</v>
      </c>
      <c r="F102" s="341">
        <v>138</v>
      </c>
      <c r="G102" s="341">
        <v>1</v>
      </c>
      <c r="H102" s="341"/>
      <c r="I102" s="385">
        <f t="shared" si="58"/>
        <v>304</v>
      </c>
      <c r="J102" s="385">
        <f t="shared" si="59"/>
        <v>171</v>
      </c>
      <c r="K102" s="385">
        <f t="shared" si="60"/>
        <v>89</v>
      </c>
      <c r="L102" s="341">
        <v>84</v>
      </c>
      <c r="M102" s="341">
        <v>5</v>
      </c>
      <c r="N102" s="341">
        <v>82</v>
      </c>
      <c r="O102" s="341"/>
      <c r="P102" s="342"/>
      <c r="Q102" s="342">
        <v>133</v>
      </c>
      <c r="R102" s="342"/>
      <c r="S102" s="342"/>
      <c r="T102" s="385">
        <f t="shared" si="26"/>
        <v>215</v>
      </c>
      <c r="U102" s="519">
        <f t="shared" si="27"/>
        <v>0.52046783625731</v>
      </c>
      <c r="W102" s="403">
        <v>29</v>
      </c>
      <c r="Y102" s="184">
        <v>195</v>
      </c>
      <c r="Z102" s="184">
        <v>154</v>
      </c>
      <c r="AA102" s="368">
        <f t="shared" si="43"/>
        <v>-1</v>
      </c>
      <c r="AB102" s="368">
        <f t="shared" si="44"/>
        <v>-8</v>
      </c>
      <c r="AC102" s="386"/>
    </row>
    <row r="103" spans="1:29" s="184" customFormat="1" ht="13.5" customHeight="1">
      <c r="A103" s="339">
        <v>5</v>
      </c>
      <c r="B103" s="340" t="s">
        <v>431</v>
      </c>
      <c r="C103" s="341">
        <v>318</v>
      </c>
      <c r="D103" s="385">
        <f t="shared" si="57"/>
        <v>397</v>
      </c>
      <c r="E103" s="341">
        <v>175</v>
      </c>
      <c r="F103" s="341">
        <v>222</v>
      </c>
      <c r="G103" s="341">
        <v>1</v>
      </c>
      <c r="H103" s="341"/>
      <c r="I103" s="385">
        <f t="shared" si="58"/>
        <v>396</v>
      </c>
      <c r="J103" s="385">
        <f t="shared" si="59"/>
        <v>281</v>
      </c>
      <c r="K103" s="385">
        <f t="shared" si="60"/>
        <v>156</v>
      </c>
      <c r="L103" s="341">
        <v>144</v>
      </c>
      <c r="M103" s="341">
        <v>12</v>
      </c>
      <c r="N103" s="341">
        <v>125</v>
      </c>
      <c r="O103" s="341"/>
      <c r="P103" s="342"/>
      <c r="Q103" s="342">
        <v>115</v>
      </c>
      <c r="R103" s="342"/>
      <c r="S103" s="342"/>
      <c r="T103" s="385">
        <f t="shared" si="26"/>
        <v>240</v>
      </c>
      <c r="U103" s="519">
        <f t="shared" si="27"/>
        <v>0.5551601423487544</v>
      </c>
      <c r="W103" s="403">
        <v>47</v>
      </c>
      <c r="Y103" s="184">
        <v>222</v>
      </c>
      <c r="Z103" s="184">
        <v>153</v>
      </c>
      <c r="AA103" s="368">
        <f t="shared" si="43"/>
        <v>0</v>
      </c>
      <c r="AB103" s="368">
        <f t="shared" si="44"/>
        <v>-9</v>
      </c>
      <c r="AC103" s="386"/>
    </row>
    <row r="104" spans="1:29" s="184" customFormat="1" ht="13.5" customHeight="1">
      <c r="A104" s="339">
        <v>6</v>
      </c>
      <c r="B104" s="340" t="s">
        <v>432</v>
      </c>
      <c r="C104" s="341">
        <v>223</v>
      </c>
      <c r="D104" s="385">
        <f t="shared" si="57"/>
        <v>264</v>
      </c>
      <c r="E104" s="341">
        <v>137</v>
      </c>
      <c r="F104" s="341">
        <v>127</v>
      </c>
      <c r="G104" s="341">
        <v>3</v>
      </c>
      <c r="H104" s="341"/>
      <c r="I104" s="385">
        <f t="shared" si="58"/>
        <v>261</v>
      </c>
      <c r="J104" s="385">
        <f t="shared" si="59"/>
        <v>153</v>
      </c>
      <c r="K104" s="385">
        <f t="shared" si="60"/>
        <v>94</v>
      </c>
      <c r="L104" s="341">
        <v>87</v>
      </c>
      <c r="M104" s="341">
        <v>7</v>
      </c>
      <c r="N104" s="341">
        <v>59</v>
      </c>
      <c r="O104" s="341"/>
      <c r="P104" s="342"/>
      <c r="Q104" s="342">
        <v>108</v>
      </c>
      <c r="R104" s="342"/>
      <c r="S104" s="342"/>
      <c r="T104" s="385">
        <f t="shared" si="26"/>
        <v>167</v>
      </c>
      <c r="U104" s="519">
        <f t="shared" si="27"/>
        <v>0.6143790849673203</v>
      </c>
      <c r="W104" s="403"/>
      <c r="Y104" s="184">
        <v>192</v>
      </c>
      <c r="Z104" s="184">
        <v>161</v>
      </c>
      <c r="AA104" s="368">
        <f t="shared" si="43"/>
        <v>55</v>
      </c>
      <c r="AB104" s="368">
        <f t="shared" si="44"/>
        <v>53</v>
      </c>
      <c r="AC104" s="386"/>
    </row>
    <row r="105" spans="1:29" s="184" customFormat="1" ht="13.5" customHeight="1">
      <c r="A105" s="339">
        <v>7</v>
      </c>
      <c r="B105" s="340" t="s">
        <v>433</v>
      </c>
      <c r="C105" s="341">
        <v>159</v>
      </c>
      <c r="D105" s="385">
        <f t="shared" si="57"/>
        <v>159</v>
      </c>
      <c r="E105" s="341">
        <v>56</v>
      </c>
      <c r="F105" s="341">
        <v>103</v>
      </c>
      <c r="G105" s="341">
        <v>0</v>
      </c>
      <c r="H105" s="341"/>
      <c r="I105" s="385">
        <f t="shared" si="58"/>
        <v>159</v>
      </c>
      <c r="J105" s="385">
        <f t="shared" si="59"/>
        <v>106</v>
      </c>
      <c r="K105" s="385">
        <f t="shared" si="60"/>
        <v>63</v>
      </c>
      <c r="L105" s="341">
        <v>61</v>
      </c>
      <c r="M105" s="341">
        <v>2</v>
      </c>
      <c r="N105" s="341">
        <v>43</v>
      </c>
      <c r="O105" s="341"/>
      <c r="P105" s="342"/>
      <c r="Q105" s="342">
        <v>46</v>
      </c>
      <c r="R105" s="342">
        <v>7</v>
      </c>
      <c r="S105" s="342"/>
      <c r="T105" s="385">
        <f t="shared" si="26"/>
        <v>96</v>
      </c>
      <c r="U105" s="519">
        <f t="shared" si="27"/>
        <v>0.5943396226415094</v>
      </c>
      <c r="W105" s="184">
        <v>28</v>
      </c>
      <c r="Y105" s="184">
        <v>105</v>
      </c>
      <c r="Z105" s="184">
        <v>76</v>
      </c>
      <c r="AA105" s="368">
        <f t="shared" si="43"/>
        <v>21</v>
      </c>
      <c r="AB105" s="368">
        <f t="shared" si="44"/>
        <v>2</v>
      </c>
      <c r="AC105" s="386"/>
    </row>
    <row r="106" spans="1:29" s="184" customFormat="1" ht="13.5" customHeight="1">
      <c r="A106" s="339" t="s">
        <v>9</v>
      </c>
      <c r="B106" s="340" t="s">
        <v>11</v>
      </c>
      <c r="C106" s="341"/>
      <c r="D106" s="385">
        <f aca="true" t="shared" si="61" ref="D106:D113">E106+F106</f>
        <v>0</v>
      </c>
      <c r="E106" s="341"/>
      <c r="F106" s="341"/>
      <c r="G106" s="341"/>
      <c r="H106" s="341"/>
      <c r="I106" s="385">
        <f aca="true" t="shared" si="62" ref="I106:I113">J106+Q106+R106+S106</f>
        <v>0</v>
      </c>
      <c r="J106" s="385">
        <f aca="true" t="shared" si="63" ref="J106:J113">SUM(K106,N106:P106)</f>
        <v>0</v>
      </c>
      <c r="K106" s="385">
        <f aca="true" t="shared" si="64" ref="K106:K113">L106+M106</f>
        <v>0</v>
      </c>
      <c r="L106" s="341"/>
      <c r="M106" s="341"/>
      <c r="N106" s="341"/>
      <c r="O106" s="341"/>
      <c r="P106" s="342"/>
      <c r="Q106" s="342"/>
      <c r="R106" s="342"/>
      <c r="S106" s="342"/>
      <c r="T106" s="385">
        <f t="shared" si="26"/>
        <v>0</v>
      </c>
      <c r="U106" s="519">
        <f t="shared" si="27"/>
      </c>
      <c r="AA106" s="368">
        <f t="shared" si="43"/>
        <v>0</v>
      </c>
      <c r="AB106" s="368">
        <f t="shared" si="44"/>
        <v>0</v>
      </c>
      <c r="AC106" s="386"/>
    </row>
    <row r="107" spans="1:29" s="184" customFormat="1" ht="13.5" customHeight="1">
      <c r="A107" s="383" t="s">
        <v>366</v>
      </c>
      <c r="B107" s="384" t="s">
        <v>367</v>
      </c>
      <c r="C107" s="385">
        <f>SUM(C108:C114)</f>
        <v>1868</v>
      </c>
      <c r="D107" s="385">
        <f t="shared" si="61"/>
        <v>2183</v>
      </c>
      <c r="E107" s="385">
        <f>SUM(E108:E114)</f>
        <v>765</v>
      </c>
      <c r="F107" s="385">
        <f>SUM(F108:F114)</f>
        <v>1418</v>
      </c>
      <c r="G107" s="385">
        <f>SUM(G108:G114)</f>
        <v>6</v>
      </c>
      <c r="H107" s="385">
        <f>SUM(H108:H114)</f>
        <v>0</v>
      </c>
      <c r="I107" s="385">
        <f t="shared" si="62"/>
        <v>2177</v>
      </c>
      <c r="J107" s="385">
        <f t="shared" si="63"/>
        <v>1922</v>
      </c>
      <c r="K107" s="385">
        <f t="shared" si="64"/>
        <v>1033</v>
      </c>
      <c r="L107" s="385">
        <f aca="true" t="shared" si="65" ref="L107:S107">SUM(L108:L114)</f>
        <v>1020</v>
      </c>
      <c r="M107" s="385">
        <f t="shared" si="65"/>
        <v>13</v>
      </c>
      <c r="N107" s="385">
        <f t="shared" si="65"/>
        <v>888</v>
      </c>
      <c r="O107" s="385">
        <f t="shared" si="65"/>
        <v>1</v>
      </c>
      <c r="P107" s="385">
        <f t="shared" si="65"/>
        <v>0</v>
      </c>
      <c r="Q107" s="385">
        <f t="shared" si="65"/>
        <v>253</v>
      </c>
      <c r="R107" s="385">
        <f t="shared" si="65"/>
        <v>1</v>
      </c>
      <c r="S107" s="385">
        <f t="shared" si="65"/>
        <v>1</v>
      </c>
      <c r="T107" s="385">
        <f t="shared" si="26"/>
        <v>1144</v>
      </c>
      <c r="U107" s="519">
        <f t="shared" si="27"/>
        <v>0.5374609781477627</v>
      </c>
      <c r="W107" s="184">
        <v>345</v>
      </c>
      <c r="X107" s="184">
        <v>1</v>
      </c>
      <c r="Y107" s="184">
        <v>1106</v>
      </c>
      <c r="Z107" s="184">
        <v>563</v>
      </c>
      <c r="AA107" s="368">
        <f t="shared" si="43"/>
        <v>-4</v>
      </c>
      <c r="AB107" s="368">
        <f t="shared" si="44"/>
        <v>-35</v>
      </c>
      <c r="AC107" s="386"/>
    </row>
    <row r="108" spans="1:29" s="184" customFormat="1" ht="13.5" customHeight="1">
      <c r="A108" s="339">
        <v>1</v>
      </c>
      <c r="B108" s="340" t="s">
        <v>435</v>
      </c>
      <c r="C108" s="341">
        <v>12</v>
      </c>
      <c r="D108" s="385">
        <f t="shared" si="61"/>
        <v>12</v>
      </c>
      <c r="E108" s="341">
        <v>2</v>
      </c>
      <c r="F108" s="341">
        <v>10</v>
      </c>
      <c r="G108" s="341">
        <v>0</v>
      </c>
      <c r="H108" s="341"/>
      <c r="I108" s="385">
        <f t="shared" si="62"/>
        <v>12</v>
      </c>
      <c r="J108" s="385">
        <f t="shared" si="63"/>
        <v>12</v>
      </c>
      <c r="K108" s="385">
        <f t="shared" si="64"/>
        <v>10</v>
      </c>
      <c r="L108" s="341">
        <v>10</v>
      </c>
      <c r="M108" s="341">
        <v>0</v>
      </c>
      <c r="N108" s="341">
        <v>2</v>
      </c>
      <c r="O108" s="341">
        <v>0</v>
      </c>
      <c r="P108" s="342">
        <v>0</v>
      </c>
      <c r="Q108" s="342">
        <v>0</v>
      </c>
      <c r="R108" s="342">
        <v>0</v>
      </c>
      <c r="S108" s="342">
        <v>0</v>
      </c>
      <c r="T108" s="385">
        <f t="shared" si="26"/>
        <v>2</v>
      </c>
      <c r="U108" s="519">
        <f t="shared" si="27"/>
        <v>0.8333333333333334</v>
      </c>
      <c r="W108" s="184">
        <v>37</v>
      </c>
      <c r="Y108" s="184">
        <v>149</v>
      </c>
      <c r="Z108" s="184">
        <v>61</v>
      </c>
      <c r="AA108" s="368">
        <f t="shared" si="43"/>
        <v>110</v>
      </c>
      <c r="AB108" s="368">
        <f t="shared" si="44"/>
        <v>24</v>
      </c>
      <c r="AC108" s="386"/>
    </row>
    <row r="109" spans="1:29" s="184" customFormat="1" ht="13.5" customHeight="1">
      <c r="A109" s="339">
        <v>2</v>
      </c>
      <c r="B109" s="340" t="s">
        <v>434</v>
      </c>
      <c r="C109" s="341">
        <v>303</v>
      </c>
      <c r="D109" s="385">
        <f t="shared" si="61"/>
        <v>375</v>
      </c>
      <c r="E109" s="341">
        <v>112</v>
      </c>
      <c r="F109" s="341">
        <v>263</v>
      </c>
      <c r="G109" s="341">
        <v>0</v>
      </c>
      <c r="H109" s="341"/>
      <c r="I109" s="385">
        <f t="shared" si="62"/>
        <v>375</v>
      </c>
      <c r="J109" s="385">
        <f t="shared" si="63"/>
        <v>339</v>
      </c>
      <c r="K109" s="385">
        <f t="shared" si="64"/>
        <v>220</v>
      </c>
      <c r="L109" s="341">
        <v>220</v>
      </c>
      <c r="M109" s="341">
        <v>0</v>
      </c>
      <c r="N109" s="341">
        <v>119</v>
      </c>
      <c r="O109" s="341">
        <v>0</v>
      </c>
      <c r="P109" s="342">
        <v>0</v>
      </c>
      <c r="Q109" s="342">
        <v>36</v>
      </c>
      <c r="R109" s="342">
        <v>0</v>
      </c>
      <c r="S109" s="342">
        <v>0</v>
      </c>
      <c r="T109" s="385">
        <f>SUM(N109:S109)</f>
        <v>155</v>
      </c>
      <c r="U109" s="519">
        <f>IF(J109&lt;&gt;0,K109/J109,"")</f>
        <v>0.6489675516224189</v>
      </c>
      <c r="Y109" s="184">
        <v>2</v>
      </c>
      <c r="Z109" s="184">
        <v>0</v>
      </c>
      <c r="AA109" s="368">
        <f t="shared" si="43"/>
        <v>-110</v>
      </c>
      <c r="AB109" s="368">
        <f t="shared" si="44"/>
        <v>-36</v>
      </c>
      <c r="AC109" s="386"/>
    </row>
    <row r="110" spans="1:29" s="184" customFormat="1" ht="13.5" customHeight="1">
      <c r="A110" s="339">
        <v>3</v>
      </c>
      <c r="B110" s="340" t="s">
        <v>439</v>
      </c>
      <c r="C110" s="341">
        <v>333</v>
      </c>
      <c r="D110" s="385">
        <f t="shared" si="61"/>
        <v>344</v>
      </c>
      <c r="E110" s="341">
        <v>119</v>
      </c>
      <c r="F110" s="341">
        <v>225</v>
      </c>
      <c r="G110" s="341">
        <v>1</v>
      </c>
      <c r="H110" s="341"/>
      <c r="I110" s="385">
        <f t="shared" si="62"/>
        <v>343</v>
      </c>
      <c r="J110" s="385">
        <f t="shared" si="63"/>
        <v>301</v>
      </c>
      <c r="K110" s="385">
        <f t="shared" si="64"/>
        <v>182</v>
      </c>
      <c r="L110" s="341">
        <v>180</v>
      </c>
      <c r="M110" s="341">
        <v>2</v>
      </c>
      <c r="N110" s="341">
        <v>119</v>
      </c>
      <c r="O110" s="341">
        <v>0</v>
      </c>
      <c r="P110" s="342">
        <v>0</v>
      </c>
      <c r="Q110" s="342">
        <v>42</v>
      </c>
      <c r="R110" s="342">
        <v>0</v>
      </c>
      <c r="S110" s="342">
        <v>0</v>
      </c>
      <c r="T110" s="385">
        <f>SUM(N110:S110)</f>
        <v>161</v>
      </c>
      <c r="U110" s="519">
        <f>IF(J110&lt;&gt;0,K110/J110,"")</f>
        <v>0.6046511627906976</v>
      </c>
      <c r="W110" s="184">
        <v>120</v>
      </c>
      <c r="Y110" s="184">
        <v>239</v>
      </c>
      <c r="Z110" s="184">
        <v>150</v>
      </c>
      <c r="AA110" s="368">
        <f t="shared" si="43"/>
        <v>0</v>
      </c>
      <c r="AB110" s="368">
        <f t="shared" si="44"/>
        <v>-12</v>
      </c>
      <c r="AC110" s="386"/>
    </row>
    <row r="111" spans="1:29" s="184" customFormat="1" ht="13.5" customHeight="1">
      <c r="A111" s="339">
        <v>4</v>
      </c>
      <c r="B111" s="340" t="s">
        <v>438</v>
      </c>
      <c r="C111" s="341">
        <v>504</v>
      </c>
      <c r="D111" s="385">
        <f t="shared" si="61"/>
        <v>635</v>
      </c>
      <c r="E111" s="341">
        <v>273</v>
      </c>
      <c r="F111" s="341">
        <v>362</v>
      </c>
      <c r="G111" s="341">
        <v>1</v>
      </c>
      <c r="H111" s="341"/>
      <c r="I111" s="385">
        <f t="shared" si="62"/>
        <v>634</v>
      </c>
      <c r="J111" s="385">
        <f t="shared" si="63"/>
        <v>512</v>
      </c>
      <c r="K111" s="385">
        <f t="shared" si="64"/>
        <v>247</v>
      </c>
      <c r="L111" s="341">
        <v>241</v>
      </c>
      <c r="M111" s="341">
        <v>6</v>
      </c>
      <c r="N111" s="341">
        <v>264</v>
      </c>
      <c r="O111" s="341">
        <v>1</v>
      </c>
      <c r="P111" s="342">
        <v>0</v>
      </c>
      <c r="Q111" s="342">
        <v>122</v>
      </c>
      <c r="R111" s="342">
        <v>0</v>
      </c>
      <c r="S111" s="342">
        <v>0</v>
      </c>
      <c r="T111" s="385">
        <f>SUM(N111:S111)</f>
        <v>387</v>
      </c>
      <c r="U111" s="519">
        <f>IF(J111&lt;&gt;0,K111/J111,"")</f>
        <v>0.482421875</v>
      </c>
      <c r="W111" s="184">
        <v>78</v>
      </c>
      <c r="Y111" s="184">
        <v>218</v>
      </c>
      <c r="Z111" s="184">
        <v>90</v>
      </c>
      <c r="AA111" s="368">
        <f t="shared" si="43"/>
        <v>-133</v>
      </c>
      <c r="AB111" s="368">
        <f t="shared" si="44"/>
        <v>-110</v>
      </c>
      <c r="AC111" s="386"/>
    </row>
    <row r="112" spans="1:29" s="184" customFormat="1" ht="13.5" customHeight="1">
      <c r="A112" s="339">
        <v>5</v>
      </c>
      <c r="B112" s="340" t="s">
        <v>437</v>
      </c>
      <c r="C112" s="341">
        <v>431</v>
      </c>
      <c r="D112" s="385">
        <f t="shared" si="61"/>
        <v>411</v>
      </c>
      <c r="E112" s="341">
        <v>140</v>
      </c>
      <c r="F112" s="341">
        <v>271</v>
      </c>
      <c r="G112" s="341">
        <v>2</v>
      </c>
      <c r="H112" s="341"/>
      <c r="I112" s="385">
        <f t="shared" si="62"/>
        <v>409</v>
      </c>
      <c r="J112" s="385">
        <f t="shared" si="63"/>
        <v>388</v>
      </c>
      <c r="K112" s="385">
        <f t="shared" si="64"/>
        <v>188</v>
      </c>
      <c r="L112" s="341">
        <v>187</v>
      </c>
      <c r="M112" s="341">
        <v>1</v>
      </c>
      <c r="N112" s="341">
        <v>200</v>
      </c>
      <c r="O112" s="341">
        <v>0</v>
      </c>
      <c r="P112" s="342">
        <v>0</v>
      </c>
      <c r="Q112" s="342">
        <v>19</v>
      </c>
      <c r="R112" s="342">
        <v>1</v>
      </c>
      <c r="S112" s="342">
        <v>1</v>
      </c>
      <c r="T112" s="385">
        <f>SUM(N112:S112)</f>
        <v>221</v>
      </c>
      <c r="U112" s="519">
        <f>IF(J112&lt;&gt;0,K112/J112,"")</f>
        <v>0.4845360824742268</v>
      </c>
      <c r="W112" s="184">
        <v>60</v>
      </c>
      <c r="X112" s="184">
        <v>1</v>
      </c>
      <c r="Y112" s="184">
        <v>333</v>
      </c>
      <c r="Z112" s="184">
        <v>180</v>
      </c>
      <c r="AA112" s="368">
        <f t="shared" si="43"/>
        <v>133</v>
      </c>
      <c r="AB112" s="368">
        <f t="shared" si="44"/>
        <v>101</v>
      </c>
      <c r="AC112" s="386"/>
    </row>
    <row r="113" spans="1:29" s="184" customFormat="1" ht="13.5" customHeight="1">
      <c r="A113" s="339">
        <v>6</v>
      </c>
      <c r="B113" s="340" t="s">
        <v>436</v>
      </c>
      <c r="C113" s="341">
        <v>285</v>
      </c>
      <c r="D113" s="385">
        <f t="shared" si="61"/>
        <v>406</v>
      </c>
      <c r="E113" s="341">
        <v>119</v>
      </c>
      <c r="F113" s="341">
        <v>287</v>
      </c>
      <c r="G113" s="341">
        <v>2</v>
      </c>
      <c r="H113" s="341"/>
      <c r="I113" s="385">
        <f t="shared" si="62"/>
        <v>404</v>
      </c>
      <c r="J113" s="385">
        <f t="shared" si="63"/>
        <v>370</v>
      </c>
      <c r="K113" s="385">
        <f t="shared" si="64"/>
        <v>186</v>
      </c>
      <c r="L113" s="341">
        <v>182</v>
      </c>
      <c r="M113" s="341">
        <v>4</v>
      </c>
      <c r="N113" s="341">
        <v>184</v>
      </c>
      <c r="O113" s="341">
        <v>0</v>
      </c>
      <c r="P113" s="342">
        <v>0</v>
      </c>
      <c r="Q113" s="342">
        <v>34</v>
      </c>
      <c r="R113" s="342">
        <v>0</v>
      </c>
      <c r="S113" s="342">
        <v>0</v>
      </c>
      <c r="T113" s="385">
        <f>SUM(N113:S113)</f>
        <v>218</v>
      </c>
      <c r="U113" s="519">
        <f>IF(J113&lt;&gt;0,K113/J113,"")</f>
        <v>0.5027027027027027</v>
      </c>
      <c r="W113" s="184">
        <v>50</v>
      </c>
      <c r="Y113" s="184">
        <v>165</v>
      </c>
      <c r="Z113" s="184">
        <v>82</v>
      </c>
      <c r="AA113" s="368">
        <f t="shared" si="43"/>
        <v>-4</v>
      </c>
      <c r="AB113" s="368">
        <f t="shared" si="44"/>
        <v>-2</v>
      </c>
      <c r="AC113" s="386"/>
    </row>
    <row r="114" spans="1:28" s="184" customFormat="1" ht="13.5" customHeight="1">
      <c r="A114" s="339" t="s">
        <v>9</v>
      </c>
      <c r="B114" s="340"/>
      <c r="C114" s="341"/>
      <c r="D114" s="385"/>
      <c r="E114" s="341"/>
      <c r="F114" s="341"/>
      <c r="G114" s="341"/>
      <c r="H114" s="341"/>
      <c r="I114" s="385"/>
      <c r="J114" s="385"/>
      <c r="K114" s="385"/>
      <c r="L114" s="341"/>
      <c r="M114" s="341"/>
      <c r="N114" s="341"/>
      <c r="O114" s="341"/>
      <c r="P114" s="342"/>
      <c r="Q114" s="342"/>
      <c r="R114" s="342"/>
      <c r="S114" s="342"/>
      <c r="T114" s="385"/>
      <c r="U114" s="519"/>
      <c r="AA114" s="404"/>
      <c r="AB114" s="404"/>
    </row>
    <row r="115" spans="1:28" s="352" customFormat="1" ht="18" customHeight="1">
      <c r="A115" s="614" t="str">
        <f>TT!C7</f>
        <v>Đồng Tháp, ngày 02 tháng 5 năm 2020</v>
      </c>
      <c r="B115" s="615"/>
      <c r="C115" s="615"/>
      <c r="D115" s="615"/>
      <c r="E115" s="615"/>
      <c r="F115" s="252"/>
      <c r="G115" s="252"/>
      <c r="H115" s="252"/>
      <c r="I115" s="348"/>
      <c r="J115" s="348"/>
      <c r="K115" s="348"/>
      <c r="L115" s="348"/>
      <c r="M115" s="348"/>
      <c r="N115" s="614" t="str">
        <f>TT!C4</f>
        <v>Đồng Tháp, ngày 02 tháng 5 năm 2020</v>
      </c>
      <c r="O115" s="615"/>
      <c r="P115" s="615"/>
      <c r="Q115" s="615"/>
      <c r="R115" s="615"/>
      <c r="S115" s="615"/>
      <c r="T115" s="615"/>
      <c r="U115" s="615"/>
      <c r="AA115" s="372"/>
      <c r="AB115" s="372"/>
    </row>
    <row r="116" spans="1:28" s="353" customFormat="1" ht="38.25" customHeight="1">
      <c r="A116" s="705" t="s">
        <v>294</v>
      </c>
      <c r="B116" s="706"/>
      <c r="C116" s="706"/>
      <c r="D116" s="706"/>
      <c r="E116" s="706"/>
      <c r="F116" s="253"/>
      <c r="G116" s="253"/>
      <c r="H116" s="253"/>
      <c r="I116" s="347"/>
      <c r="J116" s="347"/>
      <c r="K116" s="347"/>
      <c r="L116" s="347"/>
      <c r="M116" s="347"/>
      <c r="N116" s="707" t="str">
        <f>TT!C5</f>
        <v>KT. CỤC TRƯỞNG
PHÓ CỤC TRƯỞNG</v>
      </c>
      <c r="O116" s="707"/>
      <c r="P116" s="707"/>
      <c r="Q116" s="707"/>
      <c r="R116" s="707"/>
      <c r="S116" s="707"/>
      <c r="T116" s="707"/>
      <c r="U116" s="707"/>
      <c r="AA116" s="373"/>
      <c r="AB116" s="373"/>
    </row>
    <row r="117" spans="1:28" s="353" customFormat="1" ht="69.75" customHeight="1">
      <c r="A117" s="349"/>
      <c r="B117" s="349"/>
      <c r="C117" s="349"/>
      <c r="D117" s="349"/>
      <c r="E117" s="349"/>
      <c r="F117" s="350"/>
      <c r="G117" s="350"/>
      <c r="H117" s="350"/>
      <c r="I117" s="347"/>
      <c r="J117" s="347"/>
      <c r="K117" s="347"/>
      <c r="L117" s="347"/>
      <c r="M117" s="347"/>
      <c r="N117" s="347"/>
      <c r="O117" s="347"/>
      <c r="P117" s="350"/>
      <c r="Q117" s="438"/>
      <c r="R117" s="350"/>
      <c r="S117" s="347"/>
      <c r="T117" s="350"/>
      <c r="U117" s="350"/>
      <c r="AA117" s="373"/>
      <c r="AB117" s="373"/>
    </row>
    <row r="118" spans="1:28" s="353" customFormat="1" ht="15.75" customHeight="1">
      <c r="A118" s="708" t="str">
        <f>TT!C6</f>
        <v>Nguyễn Chí Hòa</v>
      </c>
      <c r="B118" s="708"/>
      <c r="C118" s="708"/>
      <c r="D118" s="708"/>
      <c r="E118" s="708"/>
      <c r="F118" s="351" t="s">
        <v>2</v>
      </c>
      <c r="G118" s="351"/>
      <c r="H118" s="351"/>
      <c r="I118" s="351"/>
      <c r="J118" s="351"/>
      <c r="K118" s="351"/>
      <c r="L118" s="351"/>
      <c r="M118" s="351"/>
      <c r="N118" s="709" t="str">
        <f>TT!C3</f>
        <v>Vũ Quang Hiện</v>
      </c>
      <c r="O118" s="709"/>
      <c r="P118" s="709"/>
      <c r="Q118" s="709"/>
      <c r="R118" s="709"/>
      <c r="S118" s="709"/>
      <c r="T118" s="709"/>
      <c r="U118" s="709"/>
      <c r="AA118" s="373"/>
      <c r="AB118" s="373"/>
    </row>
    <row r="119" spans="1:21" ht="15.75">
      <c r="A119" s="241"/>
      <c r="B119" s="241"/>
      <c r="C119" s="241"/>
      <c r="D119" s="241"/>
      <c r="E119" s="241"/>
      <c r="F119" s="241"/>
      <c r="G119" s="241"/>
      <c r="H119" s="241"/>
      <c r="I119" s="241"/>
      <c r="J119" s="241"/>
      <c r="K119" s="241"/>
      <c r="L119" s="241"/>
      <c r="M119" s="241"/>
      <c r="N119" s="254"/>
      <c r="O119" s="254"/>
      <c r="P119" s="254"/>
      <c r="Q119" s="254"/>
      <c r="R119" s="254"/>
      <c r="S119" s="254"/>
      <c r="T119" s="254"/>
      <c r="U119" s="254"/>
    </row>
    <row r="121" ht="57" customHeight="1"/>
    <row r="122" ht="39.75" customHeight="1"/>
    <row r="126" ht="15.75">
      <c r="U126" s="905"/>
    </row>
    <row r="127" spans="3:28" ht="0.75" customHeight="1">
      <c r="C127" s="119">
        <f>C132+C134+C135+C136+C137+C138+C139+C140+C141+C142+C143+C144+C145</f>
        <v>0</v>
      </c>
      <c r="D127" s="119">
        <f aca="true" t="shared" si="66" ref="D127:AB127">D132+D134+D135+D136+D137+D138+D139+D140+D141+D142+D143+D144+D145</f>
        <v>0</v>
      </c>
      <c r="E127" s="119">
        <f t="shared" si="66"/>
        <v>0</v>
      </c>
      <c r="F127" s="119">
        <f t="shared" si="66"/>
        <v>0</v>
      </c>
      <c r="G127" s="119">
        <f t="shared" si="66"/>
        <v>0</v>
      </c>
      <c r="H127" s="119">
        <f t="shared" si="66"/>
        <v>0</v>
      </c>
      <c r="I127" s="119">
        <f t="shared" si="66"/>
        <v>0</v>
      </c>
      <c r="J127" s="119">
        <f t="shared" si="66"/>
        <v>0</v>
      </c>
      <c r="K127" s="119">
        <f t="shared" si="66"/>
        <v>0</v>
      </c>
      <c r="L127" s="119">
        <f t="shared" si="66"/>
        <v>0</v>
      </c>
      <c r="M127" s="119">
        <f t="shared" si="66"/>
        <v>0</v>
      </c>
      <c r="N127" s="119">
        <f t="shared" si="66"/>
        <v>0</v>
      </c>
      <c r="O127" s="119">
        <f t="shared" si="66"/>
        <v>0</v>
      </c>
      <c r="P127" s="119">
        <f t="shared" si="66"/>
        <v>0</v>
      </c>
      <c r="Q127" s="119">
        <f t="shared" si="66"/>
        <v>0</v>
      </c>
      <c r="R127" s="119">
        <f t="shared" si="66"/>
        <v>0</v>
      </c>
      <c r="S127" s="119">
        <f t="shared" si="66"/>
        <v>0</v>
      </c>
      <c r="T127" s="119">
        <f t="shared" si="66"/>
        <v>0</v>
      </c>
      <c r="U127" s="916"/>
      <c r="V127" s="119">
        <f t="shared" si="66"/>
        <v>0</v>
      </c>
      <c r="W127" s="119">
        <f t="shared" si="66"/>
        <v>0</v>
      </c>
      <c r="X127" s="119">
        <f t="shared" si="66"/>
        <v>0</v>
      </c>
      <c r="Y127" s="119">
        <f t="shared" si="66"/>
        <v>0</v>
      </c>
      <c r="Z127" s="119">
        <f t="shared" si="66"/>
        <v>0</v>
      </c>
      <c r="AA127" s="119">
        <f t="shared" si="66"/>
        <v>0</v>
      </c>
      <c r="AB127" s="119">
        <f t="shared" si="66"/>
        <v>0</v>
      </c>
    </row>
    <row r="128" ht="15.75">
      <c r="U128" s="905"/>
    </row>
    <row r="129" spans="3:21" ht="15.75">
      <c r="C129" s="390"/>
      <c r="D129" s="437"/>
      <c r="E129" s="390"/>
      <c r="F129" s="390"/>
      <c r="G129" s="390"/>
      <c r="H129" s="390"/>
      <c r="I129" s="437"/>
      <c r="J129" s="437"/>
      <c r="K129" s="437"/>
      <c r="L129" s="390"/>
      <c r="M129" s="390"/>
      <c r="N129" s="390"/>
      <c r="O129" s="390"/>
      <c r="P129" s="390"/>
      <c r="Q129" s="437"/>
      <c r="R129" s="390"/>
      <c r="S129" s="390"/>
      <c r="T129" s="437"/>
      <c r="U129" s="437"/>
    </row>
    <row r="131" spans="2:28" s="377" customFormat="1" ht="22.5" customHeight="1">
      <c r="B131" s="909"/>
      <c r="C131" s="909"/>
      <c r="D131" s="909"/>
      <c r="E131" s="909"/>
      <c r="F131" s="909"/>
      <c r="G131" s="909"/>
      <c r="H131" s="909"/>
      <c r="I131" s="909"/>
      <c r="J131" s="909"/>
      <c r="K131" s="909"/>
      <c r="L131" s="909"/>
      <c r="M131" s="909"/>
      <c r="N131" s="909"/>
      <c r="O131" s="909"/>
      <c r="P131" s="909"/>
      <c r="Q131" s="909"/>
      <c r="R131" s="909"/>
      <c r="S131" s="909"/>
      <c r="T131" s="909"/>
      <c r="U131" s="910"/>
      <c r="AA131" s="378"/>
      <c r="AB131" s="378"/>
    </row>
    <row r="132" spans="1:28" s="377" customFormat="1" ht="22.5" customHeight="1" hidden="1">
      <c r="A132" s="379"/>
      <c r="B132" s="909"/>
      <c r="C132" s="909"/>
      <c r="D132" s="909"/>
      <c r="E132" s="909"/>
      <c r="F132" s="909"/>
      <c r="G132" s="909"/>
      <c r="H132" s="909"/>
      <c r="I132" s="909"/>
      <c r="J132" s="909"/>
      <c r="K132" s="909"/>
      <c r="L132" s="909"/>
      <c r="M132" s="909"/>
      <c r="N132" s="909"/>
      <c r="O132" s="909"/>
      <c r="P132" s="909"/>
      <c r="Q132" s="909"/>
      <c r="R132" s="909"/>
      <c r="S132" s="909"/>
      <c r="T132" s="909"/>
      <c r="U132" s="910"/>
      <c r="AA132" s="378"/>
      <c r="AB132" s="378"/>
    </row>
    <row r="133" spans="1:28" s="377" customFormat="1" ht="22.5" customHeight="1" hidden="1">
      <c r="A133" s="379"/>
      <c r="B133" s="909"/>
      <c r="C133" s="7"/>
      <c r="D133" s="7"/>
      <c r="E133" s="7"/>
      <c r="F133" s="7"/>
      <c r="G133" s="7"/>
      <c r="H133" s="7"/>
      <c r="I133" s="7"/>
      <c r="J133" s="7"/>
      <c r="K133" s="7"/>
      <c r="L133" s="7"/>
      <c r="M133" s="7"/>
      <c r="N133" s="7"/>
      <c r="O133" s="7"/>
      <c r="P133" s="7"/>
      <c r="Q133" s="7"/>
      <c r="R133" s="7"/>
      <c r="S133" s="7"/>
      <c r="T133" s="7"/>
      <c r="U133" s="910"/>
      <c r="AA133" s="378"/>
      <c r="AB133" s="378"/>
    </row>
    <row r="134" spans="1:28" s="377" customFormat="1" ht="22.5" customHeight="1" hidden="1">
      <c r="A134" s="6"/>
      <c r="B134" s="7"/>
      <c r="C134" s="7"/>
      <c r="D134" s="7"/>
      <c r="E134" s="7"/>
      <c r="F134" s="7"/>
      <c r="G134" s="7"/>
      <c r="H134" s="7"/>
      <c r="I134" s="7"/>
      <c r="J134" s="7"/>
      <c r="K134" s="7"/>
      <c r="L134" s="7"/>
      <c r="M134" s="7"/>
      <c r="N134" s="7"/>
      <c r="O134" s="7"/>
      <c r="P134" s="7"/>
      <c r="Q134" s="7"/>
      <c r="R134" s="7"/>
      <c r="S134" s="7"/>
      <c r="T134" s="7"/>
      <c r="U134" s="910"/>
      <c r="AA134" s="378"/>
      <c r="AB134" s="378"/>
    </row>
    <row r="135" spans="1:28" s="377" customFormat="1" ht="22.5" customHeight="1" hidden="1">
      <c r="A135" s="6"/>
      <c r="B135" s="7"/>
      <c r="C135" s="7"/>
      <c r="D135" s="7"/>
      <c r="E135" s="7"/>
      <c r="F135" s="7"/>
      <c r="G135" s="7"/>
      <c r="H135" s="7"/>
      <c r="I135" s="7"/>
      <c r="J135" s="7"/>
      <c r="K135" s="7"/>
      <c r="L135" s="7"/>
      <c r="M135" s="7"/>
      <c r="N135" s="7"/>
      <c r="O135" s="7"/>
      <c r="P135" s="7"/>
      <c r="Q135" s="7"/>
      <c r="R135" s="7"/>
      <c r="S135" s="7"/>
      <c r="T135" s="7"/>
      <c r="U135" s="910"/>
      <c r="AA135" s="378"/>
      <c r="AB135" s="378"/>
    </row>
    <row r="136" spans="1:28" s="377" customFormat="1" ht="22.5" customHeight="1" hidden="1">
      <c r="A136" s="6"/>
      <c r="B136" s="7"/>
      <c r="C136" s="7"/>
      <c r="D136" s="7"/>
      <c r="E136" s="7"/>
      <c r="F136" s="7"/>
      <c r="G136" s="7"/>
      <c r="H136" s="7"/>
      <c r="I136" s="7"/>
      <c r="J136" s="7"/>
      <c r="K136" s="7"/>
      <c r="L136" s="7"/>
      <c r="M136" s="7"/>
      <c r="N136" s="7"/>
      <c r="O136" s="7"/>
      <c r="P136" s="7"/>
      <c r="Q136" s="7"/>
      <c r="R136" s="7"/>
      <c r="S136" s="7"/>
      <c r="T136" s="7"/>
      <c r="U136" s="910"/>
      <c r="AA136" s="378"/>
      <c r="AB136" s="378"/>
    </row>
    <row r="137" spans="1:28" s="377" customFormat="1" ht="22.5" customHeight="1" hidden="1">
      <c r="A137" s="6"/>
      <c r="B137" s="7"/>
      <c r="C137" s="7"/>
      <c r="D137" s="7"/>
      <c r="E137" s="7"/>
      <c r="F137" s="7"/>
      <c r="G137" s="7"/>
      <c r="H137" s="7"/>
      <c r="I137" s="7"/>
      <c r="J137" s="7"/>
      <c r="K137" s="7"/>
      <c r="L137" s="7"/>
      <c r="M137" s="7"/>
      <c r="N137" s="7"/>
      <c r="O137" s="7"/>
      <c r="P137" s="7"/>
      <c r="Q137" s="7"/>
      <c r="R137" s="7"/>
      <c r="S137" s="7"/>
      <c r="T137" s="7"/>
      <c r="U137" s="910"/>
      <c r="AA137" s="378"/>
      <c r="AB137" s="378"/>
    </row>
    <row r="138" spans="1:28" s="377" customFormat="1" ht="22.5" customHeight="1" hidden="1">
      <c r="A138" s="6"/>
      <c r="B138" s="7"/>
      <c r="C138" s="7"/>
      <c r="D138" s="7"/>
      <c r="E138" s="7"/>
      <c r="F138" s="7"/>
      <c r="G138" s="7"/>
      <c r="H138" s="7"/>
      <c r="I138" s="7"/>
      <c r="J138" s="7"/>
      <c r="K138" s="7"/>
      <c r="L138" s="7"/>
      <c r="M138" s="7"/>
      <c r="N138" s="7"/>
      <c r="O138" s="7"/>
      <c r="P138" s="7"/>
      <c r="Q138" s="7"/>
      <c r="R138" s="7"/>
      <c r="S138" s="7"/>
      <c r="T138" s="7"/>
      <c r="U138" s="910"/>
      <c r="AA138" s="378"/>
      <c r="AB138" s="378"/>
    </row>
    <row r="139" spans="1:28" s="377" customFormat="1" ht="22.5" customHeight="1" hidden="1">
      <c r="A139" s="6"/>
      <c r="B139" s="7"/>
      <c r="C139" s="7"/>
      <c r="D139" s="7"/>
      <c r="E139" s="7"/>
      <c r="F139" s="7"/>
      <c r="G139" s="7"/>
      <c r="H139" s="7"/>
      <c r="I139" s="7"/>
      <c r="J139" s="7"/>
      <c r="K139" s="7"/>
      <c r="L139" s="7"/>
      <c r="M139" s="7"/>
      <c r="N139" s="7"/>
      <c r="O139" s="7"/>
      <c r="P139" s="7"/>
      <c r="Q139" s="7"/>
      <c r="R139" s="7"/>
      <c r="S139" s="7"/>
      <c r="T139" s="7"/>
      <c r="U139" s="910"/>
      <c r="AA139" s="378"/>
      <c r="AB139" s="378"/>
    </row>
    <row r="140" spans="1:28" s="377" customFormat="1" ht="22.5" customHeight="1" hidden="1">
      <c r="A140" s="6"/>
      <c r="B140" s="7"/>
      <c r="C140" s="7"/>
      <c r="D140" s="7"/>
      <c r="E140" s="7"/>
      <c r="F140" s="7"/>
      <c r="G140" s="7"/>
      <c r="H140" s="7"/>
      <c r="I140" s="7"/>
      <c r="J140" s="7"/>
      <c r="K140" s="7"/>
      <c r="L140" s="7"/>
      <c r="M140" s="7"/>
      <c r="N140" s="7"/>
      <c r="O140" s="7"/>
      <c r="P140" s="7"/>
      <c r="Q140" s="7"/>
      <c r="R140" s="7"/>
      <c r="S140" s="7"/>
      <c r="T140" s="7"/>
      <c r="U140" s="910"/>
      <c r="AA140" s="378"/>
      <c r="AB140" s="378"/>
    </row>
    <row r="141" spans="1:28" s="377" customFormat="1" ht="22.5" customHeight="1" hidden="1">
      <c r="A141" s="6"/>
      <c r="B141" s="7"/>
      <c r="C141" s="7"/>
      <c r="D141" s="7"/>
      <c r="E141" s="7"/>
      <c r="F141" s="7"/>
      <c r="G141" s="7"/>
      <c r="H141" s="7"/>
      <c r="I141" s="7"/>
      <c r="J141" s="7"/>
      <c r="K141" s="7"/>
      <c r="L141" s="7"/>
      <c r="M141" s="7"/>
      <c r="N141" s="7"/>
      <c r="O141" s="7"/>
      <c r="P141" s="7"/>
      <c r="Q141" s="7"/>
      <c r="R141" s="7"/>
      <c r="S141" s="7"/>
      <c r="T141" s="7"/>
      <c r="U141" s="910"/>
      <c r="AA141" s="378"/>
      <c r="AB141" s="378"/>
    </row>
    <row r="142" spans="1:28" s="377" customFormat="1" ht="22.5" customHeight="1" hidden="1">
      <c r="A142" s="6"/>
      <c r="B142" s="7"/>
      <c r="C142" s="7"/>
      <c r="D142" s="7"/>
      <c r="E142" s="7"/>
      <c r="F142" s="7"/>
      <c r="G142" s="7"/>
      <c r="H142" s="7"/>
      <c r="I142" s="7"/>
      <c r="J142" s="7"/>
      <c r="K142" s="7"/>
      <c r="L142" s="7"/>
      <c r="M142" s="7"/>
      <c r="N142" s="7"/>
      <c r="O142" s="7"/>
      <c r="P142" s="7"/>
      <c r="Q142" s="7"/>
      <c r="R142" s="7"/>
      <c r="S142" s="7"/>
      <c r="T142" s="7"/>
      <c r="U142" s="910"/>
      <c r="AA142" s="378"/>
      <c r="AB142" s="378"/>
    </row>
    <row r="143" spans="1:28" s="377" customFormat="1" ht="22.5" customHeight="1" hidden="1">
      <c r="A143" s="6"/>
      <c r="B143" s="7"/>
      <c r="C143" s="7"/>
      <c r="D143" s="7"/>
      <c r="E143" s="7"/>
      <c r="F143" s="7"/>
      <c r="G143" s="7"/>
      <c r="H143" s="7"/>
      <c r="I143" s="7"/>
      <c r="J143" s="7"/>
      <c r="K143" s="7"/>
      <c r="L143" s="7"/>
      <c r="M143" s="7"/>
      <c r="N143" s="7"/>
      <c r="O143" s="7"/>
      <c r="P143" s="7"/>
      <c r="Q143" s="7"/>
      <c r="R143" s="7"/>
      <c r="S143" s="7"/>
      <c r="T143" s="7"/>
      <c r="U143" s="910"/>
      <c r="AA143" s="378"/>
      <c r="AB143" s="378"/>
    </row>
    <row r="144" spans="1:28" s="377" customFormat="1" ht="22.5" customHeight="1" hidden="1">
      <c r="A144" s="6"/>
      <c r="B144" s="7"/>
      <c r="C144" s="7"/>
      <c r="D144" s="7"/>
      <c r="E144" s="7"/>
      <c r="F144" s="7"/>
      <c r="G144" s="7"/>
      <c r="H144" s="7"/>
      <c r="I144" s="7"/>
      <c r="J144" s="7"/>
      <c r="K144" s="7"/>
      <c r="L144" s="7"/>
      <c r="M144" s="7"/>
      <c r="N144" s="7"/>
      <c r="O144" s="7"/>
      <c r="P144" s="7"/>
      <c r="Q144" s="7"/>
      <c r="R144" s="7"/>
      <c r="S144" s="7"/>
      <c r="T144" s="7"/>
      <c r="U144" s="910"/>
      <c r="AA144" s="378"/>
      <c r="AB144" s="378"/>
    </row>
    <row r="145" spans="1:28" s="377" customFormat="1" ht="22.5" customHeight="1" hidden="1">
      <c r="A145" s="6"/>
      <c r="B145" s="7"/>
      <c r="C145" s="7"/>
      <c r="D145" s="7"/>
      <c r="E145" s="7"/>
      <c r="F145" s="7"/>
      <c r="G145" s="7"/>
      <c r="H145" s="7"/>
      <c r="I145" s="7"/>
      <c r="J145" s="7"/>
      <c r="K145" s="7"/>
      <c r="L145" s="7"/>
      <c r="M145" s="7"/>
      <c r="N145" s="7"/>
      <c r="O145" s="7"/>
      <c r="P145" s="7"/>
      <c r="Q145" s="7"/>
      <c r="R145" s="7"/>
      <c r="S145" s="7"/>
      <c r="T145" s="7"/>
      <c r="U145" s="910"/>
      <c r="AA145" s="378"/>
      <c r="AB145" s="378"/>
    </row>
    <row r="146" spans="2:28" s="377" customFormat="1" ht="22.5" customHeight="1" hidden="1">
      <c r="B146" s="459"/>
      <c r="C146" s="459"/>
      <c r="D146" s="459"/>
      <c r="E146" s="459"/>
      <c r="F146" s="459"/>
      <c r="G146" s="459"/>
      <c r="H146" s="459"/>
      <c r="I146" s="459"/>
      <c r="J146" s="459"/>
      <c r="K146" s="459"/>
      <c r="L146" s="459"/>
      <c r="M146" s="459"/>
      <c r="N146" s="911"/>
      <c r="O146" s="911"/>
      <c r="P146" s="911"/>
      <c r="Q146" s="911"/>
      <c r="R146" s="911"/>
      <c r="S146" s="911"/>
      <c r="T146" s="911"/>
      <c r="U146" s="911"/>
      <c r="AA146" s="378"/>
      <c r="AB146" s="378"/>
    </row>
    <row r="147" spans="2:28" s="377" customFormat="1" ht="22.5" customHeight="1">
      <c r="B147" s="459"/>
      <c r="C147" s="459"/>
      <c r="D147" s="459"/>
      <c r="E147" s="459"/>
      <c r="F147" s="459"/>
      <c r="G147" s="459"/>
      <c r="H147" s="459"/>
      <c r="I147" s="459"/>
      <c r="J147" s="459"/>
      <c r="K147" s="459"/>
      <c r="L147" s="459"/>
      <c r="M147" s="459"/>
      <c r="N147" s="911"/>
      <c r="O147" s="911"/>
      <c r="P147" s="911"/>
      <c r="Q147" s="911"/>
      <c r="R147" s="911"/>
      <c r="S147" s="911"/>
      <c r="T147" s="911"/>
      <c r="U147" s="911"/>
      <c r="AA147" s="378"/>
      <c r="AB147" s="378"/>
    </row>
    <row r="148" spans="2:28" s="377" customFormat="1" ht="15.75">
      <c r="B148" s="459"/>
      <c r="C148" s="459"/>
      <c r="D148" s="459"/>
      <c r="E148" s="459"/>
      <c r="F148" s="459"/>
      <c r="G148" s="459"/>
      <c r="H148" s="459"/>
      <c r="I148" s="459"/>
      <c r="J148" s="459"/>
      <c r="K148" s="459"/>
      <c r="L148" s="459"/>
      <c r="M148" s="459"/>
      <c r="N148" s="911"/>
      <c r="O148" s="911"/>
      <c r="P148" s="911"/>
      <c r="Q148" s="911"/>
      <c r="R148" s="911"/>
      <c r="S148" s="911"/>
      <c r="T148" s="911"/>
      <c r="U148" s="911"/>
      <c r="AA148" s="378"/>
      <c r="AB148" s="378"/>
    </row>
    <row r="149" spans="2:28" s="377" customFormat="1" ht="15.75" customHeight="1">
      <c r="B149" s="459"/>
      <c r="C149" s="459"/>
      <c r="D149" s="459"/>
      <c r="E149" s="459"/>
      <c r="F149" s="459"/>
      <c r="G149" s="459"/>
      <c r="H149" s="459"/>
      <c r="I149" s="459"/>
      <c r="J149" s="459"/>
      <c r="K149" s="459"/>
      <c r="L149" s="459"/>
      <c r="M149" s="459"/>
      <c r="N149" s="911"/>
      <c r="O149" s="911"/>
      <c r="P149" s="911"/>
      <c r="Q149" s="911"/>
      <c r="R149" s="911"/>
      <c r="S149" s="911"/>
      <c r="T149" s="911"/>
      <c r="U149" s="911"/>
      <c r="AA149" s="378"/>
      <c r="AB149" s="378"/>
    </row>
    <row r="150" spans="2:28" s="377" customFormat="1" ht="21" customHeight="1">
      <c r="B150" s="459"/>
      <c r="C150" s="912"/>
      <c r="D150" s="912"/>
      <c r="E150" s="912"/>
      <c r="F150" s="912"/>
      <c r="G150" s="912"/>
      <c r="H150" s="912"/>
      <c r="I150" s="912"/>
      <c r="J150" s="912"/>
      <c r="K150" s="912"/>
      <c r="L150" s="912"/>
      <c r="M150" s="912"/>
      <c r="N150" s="912"/>
      <c r="O150" s="912"/>
      <c r="P150" s="912"/>
      <c r="Q150" s="912"/>
      <c r="R150" s="912"/>
      <c r="S150" s="912"/>
      <c r="T150" s="912"/>
      <c r="U150" s="913"/>
      <c r="AA150" s="378"/>
      <c r="AB150" s="378"/>
    </row>
    <row r="151" spans="2:28" s="377" customFormat="1" ht="21" customHeight="1" hidden="1">
      <c r="B151" s="459"/>
      <c r="C151" s="914"/>
      <c r="D151" s="914"/>
      <c r="E151" s="914"/>
      <c r="F151" s="914"/>
      <c r="G151" s="914"/>
      <c r="H151" s="914"/>
      <c r="I151" s="914"/>
      <c r="J151" s="914"/>
      <c r="K151" s="914"/>
      <c r="L151" s="914"/>
      <c r="M151" s="914"/>
      <c r="N151" s="914"/>
      <c r="O151" s="914"/>
      <c r="P151" s="914"/>
      <c r="Q151" s="914"/>
      <c r="R151" s="914"/>
      <c r="S151" s="914"/>
      <c r="T151" s="914"/>
      <c r="U151" s="915"/>
      <c r="AA151" s="378"/>
      <c r="AB151" s="378"/>
    </row>
    <row r="152" spans="2:28" s="377" customFormat="1" ht="21" customHeight="1" hidden="1">
      <c r="B152" s="459"/>
      <c r="C152" s="903"/>
      <c r="D152" s="903"/>
      <c r="E152" s="903"/>
      <c r="F152" s="903"/>
      <c r="G152" s="903"/>
      <c r="H152" s="903"/>
      <c r="I152" s="903"/>
      <c r="J152" s="903"/>
      <c r="K152" s="903"/>
      <c r="L152" s="903"/>
      <c r="M152" s="903"/>
      <c r="N152" s="903"/>
      <c r="O152" s="903"/>
      <c r="P152" s="903"/>
      <c r="Q152" s="903"/>
      <c r="R152" s="903"/>
      <c r="S152" s="903"/>
      <c r="T152" s="903"/>
      <c r="U152" s="915"/>
      <c r="AA152" s="378"/>
      <c r="AB152" s="378"/>
    </row>
    <row r="153" spans="2:21" ht="21" customHeight="1" hidden="1">
      <c r="B153" s="7"/>
      <c r="C153" s="914"/>
      <c r="D153" s="914"/>
      <c r="E153" s="914"/>
      <c r="F153" s="914"/>
      <c r="G153" s="914"/>
      <c r="H153" s="914"/>
      <c r="I153" s="914"/>
      <c r="J153" s="914"/>
      <c r="K153" s="914"/>
      <c r="L153" s="914"/>
      <c r="M153" s="914"/>
      <c r="N153" s="914"/>
      <c r="O153" s="914"/>
      <c r="P153" s="914"/>
      <c r="Q153" s="914"/>
      <c r="R153" s="914"/>
      <c r="S153" s="914"/>
      <c r="T153" s="914"/>
      <c r="U153" s="915"/>
    </row>
    <row r="154" spans="2:21" ht="21" customHeight="1" hidden="1">
      <c r="B154" s="7"/>
      <c r="C154" s="914"/>
      <c r="D154" s="914"/>
      <c r="E154" s="914"/>
      <c r="F154" s="914"/>
      <c r="G154" s="914"/>
      <c r="H154" s="914"/>
      <c r="I154" s="914"/>
      <c r="J154" s="914"/>
      <c r="K154" s="914"/>
      <c r="L154" s="914"/>
      <c r="M154" s="914"/>
      <c r="N154" s="914"/>
      <c r="O154" s="914"/>
      <c r="P154" s="914"/>
      <c r="Q154" s="914"/>
      <c r="R154" s="914"/>
      <c r="S154" s="914"/>
      <c r="T154" s="914"/>
      <c r="U154" s="915"/>
    </row>
    <row r="155" spans="2:21" ht="21" customHeight="1" hidden="1">
      <c r="B155" s="7"/>
      <c r="C155" s="914"/>
      <c r="D155" s="914"/>
      <c r="E155" s="914"/>
      <c r="F155" s="914"/>
      <c r="G155" s="914"/>
      <c r="H155" s="914"/>
      <c r="I155" s="914"/>
      <c r="J155" s="914"/>
      <c r="K155" s="914"/>
      <c r="L155" s="914"/>
      <c r="M155" s="914"/>
      <c r="N155" s="914"/>
      <c r="O155" s="914"/>
      <c r="P155" s="914"/>
      <c r="Q155" s="914"/>
      <c r="R155" s="914"/>
      <c r="S155" s="914"/>
      <c r="T155" s="914"/>
      <c r="U155" s="915"/>
    </row>
    <row r="156" spans="2:21" ht="21" customHeight="1" hidden="1">
      <c r="B156" s="7"/>
      <c r="C156" s="914"/>
      <c r="D156" s="914"/>
      <c r="E156" s="914"/>
      <c r="F156" s="914"/>
      <c r="G156" s="914"/>
      <c r="H156" s="914"/>
      <c r="I156" s="914"/>
      <c r="J156" s="914"/>
      <c r="K156" s="914"/>
      <c r="L156" s="914"/>
      <c r="M156" s="914"/>
      <c r="N156" s="914"/>
      <c r="O156" s="914"/>
      <c r="P156" s="914"/>
      <c r="Q156" s="914"/>
      <c r="R156" s="914"/>
      <c r="S156" s="914"/>
      <c r="T156" s="914"/>
      <c r="U156" s="915"/>
    </row>
    <row r="157" spans="2:21" ht="21" customHeight="1" hidden="1">
      <c r="B157" s="7"/>
      <c r="C157" s="914"/>
      <c r="D157" s="914"/>
      <c r="E157" s="914"/>
      <c r="F157" s="914"/>
      <c r="G157" s="914"/>
      <c r="H157" s="914"/>
      <c r="I157" s="914"/>
      <c r="J157" s="914"/>
      <c r="K157" s="914"/>
      <c r="L157" s="914"/>
      <c r="M157" s="914"/>
      <c r="N157" s="914"/>
      <c r="O157" s="914"/>
      <c r="P157" s="914"/>
      <c r="Q157" s="914"/>
      <c r="R157" s="914"/>
      <c r="S157" s="914"/>
      <c r="T157" s="914"/>
      <c r="U157" s="915"/>
    </row>
    <row r="158" spans="2:21" ht="21" customHeight="1" hidden="1">
      <c r="B158" s="7"/>
      <c r="C158" s="914"/>
      <c r="D158" s="914"/>
      <c r="E158" s="914"/>
      <c r="F158" s="914"/>
      <c r="G158" s="914"/>
      <c r="H158" s="914"/>
      <c r="I158" s="914"/>
      <c r="J158" s="914"/>
      <c r="K158" s="914"/>
      <c r="L158" s="914"/>
      <c r="M158" s="914"/>
      <c r="N158" s="914"/>
      <c r="O158" s="914"/>
      <c r="P158" s="914"/>
      <c r="Q158" s="914"/>
      <c r="R158" s="914"/>
      <c r="S158" s="914"/>
      <c r="T158" s="914"/>
      <c r="U158" s="915"/>
    </row>
    <row r="159" spans="2:21" ht="21" customHeight="1" hidden="1">
      <c r="B159" s="7"/>
      <c r="C159" s="914"/>
      <c r="D159" s="914"/>
      <c r="E159" s="914"/>
      <c r="F159" s="914"/>
      <c r="G159" s="914"/>
      <c r="H159" s="914"/>
      <c r="I159" s="914"/>
      <c r="J159" s="914"/>
      <c r="K159" s="914"/>
      <c r="L159" s="914"/>
      <c r="M159" s="914"/>
      <c r="N159" s="914"/>
      <c r="O159" s="914"/>
      <c r="P159" s="914"/>
      <c r="Q159" s="914"/>
      <c r="R159" s="914"/>
      <c r="S159" s="914"/>
      <c r="T159" s="914"/>
      <c r="U159" s="915"/>
    </row>
    <row r="160" spans="2:21" ht="21" customHeight="1" hidden="1">
      <c r="B160" s="7"/>
      <c r="C160" s="914"/>
      <c r="D160" s="914"/>
      <c r="E160" s="914"/>
      <c r="F160" s="914"/>
      <c r="G160" s="914"/>
      <c r="H160" s="914"/>
      <c r="I160" s="914"/>
      <c r="J160" s="914"/>
      <c r="K160" s="914"/>
      <c r="L160" s="914"/>
      <c r="M160" s="914"/>
      <c r="N160" s="914"/>
      <c r="O160" s="914"/>
      <c r="P160" s="914"/>
      <c r="Q160" s="914"/>
      <c r="R160" s="914"/>
      <c r="S160" s="914"/>
      <c r="T160" s="914"/>
      <c r="U160" s="915"/>
    </row>
    <row r="161" spans="2:21" ht="21" customHeight="1" hidden="1">
      <c r="B161" s="7"/>
      <c r="C161" s="914"/>
      <c r="D161" s="914"/>
      <c r="E161" s="914"/>
      <c r="F161" s="914"/>
      <c r="G161" s="914"/>
      <c r="H161" s="914"/>
      <c r="I161" s="914"/>
      <c r="J161" s="914"/>
      <c r="K161" s="914"/>
      <c r="L161" s="914"/>
      <c r="M161" s="914"/>
      <c r="N161" s="914"/>
      <c r="O161" s="914"/>
      <c r="P161" s="914"/>
      <c r="Q161" s="914"/>
      <c r="R161" s="914"/>
      <c r="S161" s="914"/>
      <c r="T161" s="914"/>
      <c r="U161" s="915"/>
    </row>
    <row r="162" spans="2:21" ht="21" customHeight="1" hidden="1">
      <c r="B162" s="7"/>
      <c r="C162" s="914"/>
      <c r="D162" s="914"/>
      <c r="E162" s="914"/>
      <c r="F162" s="914"/>
      <c r="G162" s="914"/>
      <c r="H162" s="914"/>
      <c r="I162" s="914"/>
      <c r="J162" s="914"/>
      <c r="K162" s="914"/>
      <c r="L162" s="914"/>
      <c r="M162" s="914"/>
      <c r="N162" s="914"/>
      <c r="O162" s="914"/>
      <c r="P162" s="914"/>
      <c r="Q162" s="914"/>
      <c r="R162" s="914"/>
      <c r="S162" s="914"/>
      <c r="T162" s="914"/>
      <c r="U162" s="915"/>
    </row>
    <row r="163" spans="2:21" ht="21" customHeight="1" hidden="1">
      <c r="B163" s="7"/>
      <c r="C163" s="914"/>
      <c r="D163" s="914"/>
      <c r="E163" s="914"/>
      <c r="F163" s="914"/>
      <c r="G163" s="914"/>
      <c r="H163" s="914"/>
      <c r="I163" s="914"/>
      <c r="J163" s="914"/>
      <c r="K163" s="914"/>
      <c r="L163" s="914"/>
      <c r="M163" s="914"/>
      <c r="N163" s="914"/>
      <c r="O163" s="914"/>
      <c r="P163" s="914"/>
      <c r="Q163" s="914"/>
      <c r="R163" s="914"/>
      <c r="S163" s="914"/>
      <c r="T163" s="914"/>
      <c r="U163" s="915"/>
    </row>
    <row r="164" spans="2:21" ht="21" customHeight="1" hidden="1">
      <c r="B164" s="7"/>
      <c r="C164" s="914"/>
      <c r="D164" s="914"/>
      <c r="E164" s="914"/>
      <c r="F164" s="914"/>
      <c r="G164" s="914"/>
      <c r="H164" s="914"/>
      <c r="I164" s="914"/>
      <c r="J164" s="914"/>
      <c r="K164" s="914"/>
      <c r="L164" s="914"/>
      <c r="M164" s="914"/>
      <c r="N164" s="914"/>
      <c r="O164" s="914"/>
      <c r="P164" s="914"/>
      <c r="Q164" s="914"/>
      <c r="R164" s="914"/>
      <c r="S164" s="914"/>
      <c r="T164" s="914"/>
      <c r="U164" s="915"/>
    </row>
    <row r="165" spans="2:21" ht="21" customHeight="1" hidden="1">
      <c r="B165" s="7"/>
      <c r="C165" s="7"/>
      <c r="D165" s="7"/>
      <c r="E165" s="7"/>
      <c r="F165" s="7"/>
      <c r="G165" s="7"/>
      <c r="H165" s="7"/>
      <c r="I165" s="7"/>
      <c r="J165" s="7"/>
      <c r="K165" s="7"/>
      <c r="L165" s="7"/>
      <c r="M165" s="7"/>
      <c r="N165" s="905"/>
      <c r="O165" s="905"/>
      <c r="P165" s="905"/>
      <c r="Q165" s="905"/>
      <c r="R165" s="905"/>
      <c r="S165" s="905"/>
      <c r="T165" s="905"/>
      <c r="U165" s="905"/>
    </row>
    <row r="166" spans="2:21" ht="15.75">
      <c r="B166" s="7"/>
      <c r="C166" s="7"/>
      <c r="D166" s="7"/>
      <c r="E166" s="7"/>
      <c r="F166" s="7"/>
      <c r="G166" s="7"/>
      <c r="H166" s="7"/>
      <c r="I166" s="7"/>
      <c r="J166" s="7"/>
      <c r="K166" s="7"/>
      <c r="L166" s="7"/>
      <c r="M166" s="7"/>
      <c r="N166" s="905"/>
      <c r="O166" s="905"/>
      <c r="P166" s="905"/>
      <c r="Q166" s="905"/>
      <c r="R166" s="905"/>
      <c r="S166" s="905"/>
      <c r="T166" s="905"/>
      <c r="U166" s="905"/>
    </row>
    <row r="167" spans="2:21" ht="15.75">
      <c r="B167" s="7"/>
      <c r="C167" s="7"/>
      <c r="D167" s="7"/>
      <c r="E167" s="7"/>
      <c r="F167" s="7"/>
      <c r="G167" s="7"/>
      <c r="H167" s="7"/>
      <c r="I167" s="7"/>
      <c r="J167" s="7"/>
      <c r="K167" s="7"/>
      <c r="L167" s="7"/>
      <c r="M167" s="7"/>
      <c r="N167" s="905"/>
      <c r="O167" s="905"/>
      <c r="P167" s="905"/>
      <c r="Q167" s="905"/>
      <c r="R167" s="905"/>
      <c r="S167" s="905"/>
      <c r="T167" s="905"/>
      <c r="U167" s="905"/>
    </row>
    <row r="168" spans="1:21" ht="15.75">
      <c r="A168" s="380"/>
      <c r="B168" s="380"/>
      <c r="C168" s="379"/>
      <c r="D168" s="379"/>
      <c r="E168" s="379"/>
      <c r="F168" s="379"/>
      <c r="G168" s="379"/>
      <c r="H168" s="379"/>
      <c r="I168" s="379"/>
      <c r="J168" s="379"/>
      <c r="K168" s="379"/>
      <c r="L168" s="379"/>
      <c r="M168" s="379"/>
      <c r="N168" s="379"/>
      <c r="O168" s="379"/>
      <c r="P168" s="379"/>
      <c r="Q168" s="379"/>
      <c r="R168" s="379"/>
      <c r="S168" s="379"/>
      <c r="T168" s="379"/>
      <c r="U168" s="379"/>
    </row>
    <row r="169" spans="1:28" s="407" customFormat="1" ht="22.5" customHeight="1">
      <c r="A169" s="405"/>
      <c r="B169" s="405"/>
      <c r="C169" s="406"/>
      <c r="D169" s="406"/>
      <c r="E169" s="406"/>
      <c r="F169" s="406"/>
      <c r="G169" s="406"/>
      <c r="H169" s="406"/>
      <c r="I169" s="406"/>
      <c r="J169" s="406"/>
      <c r="K169" s="406"/>
      <c r="L169" s="406"/>
      <c r="M169" s="406"/>
      <c r="N169" s="406"/>
      <c r="O169" s="406"/>
      <c r="P169" s="406"/>
      <c r="Q169" s="406"/>
      <c r="R169" s="406"/>
      <c r="S169" s="406"/>
      <c r="T169" s="406"/>
      <c r="U169" s="406"/>
      <c r="AA169" s="408"/>
      <c r="AB169" s="408"/>
    </row>
    <row r="170" spans="1:21" ht="15.75">
      <c r="A170" s="381"/>
      <c r="B170" s="381"/>
      <c r="C170" s="406"/>
      <c r="D170" s="406"/>
      <c r="E170" s="406"/>
      <c r="F170" s="406"/>
      <c r="G170" s="406"/>
      <c r="H170" s="406"/>
      <c r="I170" s="406"/>
      <c r="J170" s="406"/>
      <c r="K170" s="406"/>
      <c r="L170" s="406"/>
      <c r="M170" s="406"/>
      <c r="N170" s="406"/>
      <c r="O170" s="406"/>
      <c r="P170" s="406"/>
      <c r="Q170" s="406"/>
      <c r="R170" s="406"/>
      <c r="S170" s="406"/>
      <c r="T170" s="406"/>
      <c r="U170" s="406"/>
    </row>
    <row r="171" spans="1:21" ht="15.75">
      <c r="A171" s="381"/>
      <c r="B171" s="381"/>
      <c r="C171" s="406"/>
      <c r="D171" s="406"/>
      <c r="E171" s="406"/>
      <c r="F171" s="406"/>
      <c r="G171" s="406"/>
      <c r="H171" s="406"/>
      <c r="I171" s="406"/>
      <c r="J171" s="406"/>
      <c r="K171" s="406"/>
      <c r="L171" s="406"/>
      <c r="M171" s="406"/>
      <c r="N171" s="406"/>
      <c r="O171" s="406"/>
      <c r="P171" s="406"/>
      <c r="Q171" s="406"/>
      <c r="R171" s="406"/>
      <c r="S171" s="406"/>
      <c r="T171" s="406"/>
      <c r="U171" s="406"/>
    </row>
    <row r="172" spans="1:21" ht="15.75">
      <c r="A172" s="381"/>
      <c r="B172" s="381"/>
      <c r="C172" s="406"/>
      <c r="D172" s="406"/>
      <c r="E172" s="406"/>
      <c r="F172" s="406"/>
      <c r="G172" s="406"/>
      <c r="H172" s="406"/>
      <c r="I172" s="406"/>
      <c r="J172" s="406"/>
      <c r="K172" s="406"/>
      <c r="L172" s="406"/>
      <c r="M172" s="406"/>
      <c r="N172" s="406"/>
      <c r="O172" s="406"/>
      <c r="P172" s="406"/>
      <c r="Q172" s="406"/>
      <c r="R172" s="406"/>
      <c r="S172" s="406"/>
      <c r="T172" s="406"/>
      <c r="U172" s="406"/>
    </row>
    <row r="173" spans="1:21" ht="15.75">
      <c r="A173" s="381"/>
      <c r="B173" s="381"/>
      <c r="C173" s="406"/>
      <c r="D173" s="406"/>
      <c r="E173" s="406"/>
      <c r="F173" s="406"/>
      <c r="G173" s="406"/>
      <c r="H173" s="406"/>
      <c r="I173" s="406"/>
      <c r="J173" s="406"/>
      <c r="K173" s="406"/>
      <c r="L173" s="406"/>
      <c r="M173" s="406"/>
      <c r="N173" s="406"/>
      <c r="O173" s="406"/>
      <c r="P173" s="406"/>
      <c r="Q173" s="406"/>
      <c r="R173" s="406"/>
      <c r="S173" s="406"/>
      <c r="T173" s="406"/>
      <c r="U173" s="406"/>
    </row>
    <row r="174" spans="1:21" ht="15.75">
      <c r="A174" s="381"/>
      <c r="B174" s="381"/>
      <c r="C174" s="406"/>
      <c r="D174" s="406"/>
      <c r="E174" s="406"/>
      <c r="F174" s="406"/>
      <c r="G174" s="406"/>
      <c r="H174" s="406"/>
      <c r="I174" s="406"/>
      <c r="J174" s="406"/>
      <c r="K174" s="406"/>
      <c r="L174" s="406"/>
      <c r="M174" s="406"/>
      <c r="N174" s="406"/>
      <c r="O174" s="406"/>
      <c r="P174" s="406"/>
      <c r="Q174" s="406"/>
      <c r="R174" s="406"/>
      <c r="S174" s="406"/>
      <c r="T174" s="406"/>
      <c r="U174" s="406"/>
    </row>
    <row r="175" spans="1:21" ht="15.75">
      <c r="A175" s="381"/>
      <c r="B175" s="381"/>
      <c r="C175" s="406"/>
      <c r="D175" s="406"/>
      <c r="E175" s="406"/>
      <c r="F175" s="406"/>
      <c r="G175" s="406"/>
      <c r="H175" s="406"/>
      <c r="I175" s="406"/>
      <c r="J175" s="406"/>
      <c r="K175" s="406"/>
      <c r="L175" s="406"/>
      <c r="M175" s="406"/>
      <c r="N175" s="406"/>
      <c r="O175" s="406"/>
      <c r="P175" s="406"/>
      <c r="Q175" s="406"/>
      <c r="R175" s="406"/>
      <c r="S175" s="406"/>
      <c r="T175" s="406"/>
      <c r="U175" s="406"/>
    </row>
    <row r="176" spans="1:21" ht="15.75">
      <c r="A176" s="381"/>
      <c r="B176" s="381"/>
      <c r="C176" s="406"/>
      <c r="D176" s="406"/>
      <c r="E176" s="406"/>
      <c r="F176" s="406"/>
      <c r="G176" s="406"/>
      <c r="H176" s="406"/>
      <c r="I176" s="406"/>
      <c r="J176" s="406"/>
      <c r="K176" s="406"/>
      <c r="L176" s="406"/>
      <c r="M176" s="406"/>
      <c r="N176" s="406"/>
      <c r="O176" s="406"/>
      <c r="P176" s="406"/>
      <c r="Q176" s="406"/>
      <c r="R176" s="406"/>
      <c r="S176" s="406"/>
      <c r="T176" s="406"/>
      <c r="U176" s="406"/>
    </row>
    <row r="177" spans="1:21" ht="15.75">
      <c r="A177" s="381"/>
      <c r="B177" s="381"/>
      <c r="C177" s="406"/>
      <c r="D177" s="406"/>
      <c r="E177" s="406"/>
      <c r="F177" s="406"/>
      <c r="G177" s="406"/>
      <c r="H177" s="406"/>
      <c r="I177" s="406"/>
      <c r="J177" s="406"/>
      <c r="K177" s="406"/>
      <c r="L177" s="406"/>
      <c r="M177" s="406"/>
      <c r="N177" s="406"/>
      <c r="O177" s="406"/>
      <c r="P177" s="406"/>
      <c r="Q177" s="406"/>
      <c r="R177" s="406"/>
      <c r="S177" s="406"/>
      <c r="T177" s="406"/>
      <c r="U177" s="406"/>
    </row>
    <row r="178" spans="1:21" ht="15.75">
      <c r="A178" s="381"/>
      <c r="B178" s="381"/>
      <c r="C178" s="406"/>
      <c r="D178" s="406"/>
      <c r="E178" s="406"/>
      <c r="F178" s="406"/>
      <c r="G178" s="406"/>
      <c r="H178" s="406"/>
      <c r="I178" s="406"/>
      <c r="J178" s="406"/>
      <c r="K178" s="406"/>
      <c r="L178" s="406"/>
      <c r="M178" s="406"/>
      <c r="N178" s="406"/>
      <c r="O178" s="406"/>
      <c r="P178" s="406"/>
      <c r="Q178" s="406"/>
      <c r="R178" s="406"/>
      <c r="S178" s="406"/>
      <c r="T178" s="406"/>
      <c r="U178" s="406"/>
    </row>
    <row r="179" spans="1:21" ht="15.75">
      <c r="A179" s="381"/>
      <c r="B179" s="381"/>
      <c r="C179" s="406"/>
      <c r="D179" s="406"/>
      <c r="E179" s="406"/>
      <c r="F179" s="406"/>
      <c r="G179" s="406"/>
      <c r="H179" s="406"/>
      <c r="I179" s="406"/>
      <c r="J179" s="406"/>
      <c r="K179" s="406"/>
      <c r="L179" s="406"/>
      <c r="M179" s="406"/>
      <c r="N179" s="406"/>
      <c r="O179" s="406"/>
      <c r="P179" s="406"/>
      <c r="Q179" s="406"/>
      <c r="R179" s="406"/>
      <c r="S179" s="406"/>
      <c r="T179" s="406"/>
      <c r="U179" s="406"/>
    </row>
    <row r="180" spans="1:21" ht="15.75">
      <c r="A180" s="381"/>
      <c r="B180" s="381"/>
      <c r="C180" s="406"/>
      <c r="D180" s="406"/>
      <c r="E180" s="406"/>
      <c r="F180" s="406"/>
      <c r="G180" s="406"/>
      <c r="H180" s="406"/>
      <c r="I180" s="406"/>
      <c r="J180" s="406"/>
      <c r="K180" s="406"/>
      <c r="L180" s="406"/>
      <c r="M180" s="406"/>
      <c r="N180" s="406"/>
      <c r="O180" s="406"/>
      <c r="P180" s="406"/>
      <c r="Q180" s="406"/>
      <c r="R180" s="406"/>
      <c r="S180" s="406"/>
      <c r="T180" s="406"/>
      <c r="U180" s="406"/>
    </row>
    <row r="181" spans="1:21" ht="15.75">
      <c r="A181" s="381"/>
      <c r="B181" s="381"/>
      <c r="C181" s="406"/>
      <c r="D181" s="406"/>
      <c r="E181" s="406"/>
      <c r="F181" s="406"/>
      <c r="G181" s="406"/>
      <c r="H181" s="406"/>
      <c r="I181" s="406"/>
      <c r="J181" s="406"/>
      <c r="K181" s="406"/>
      <c r="L181" s="406"/>
      <c r="M181" s="406"/>
      <c r="N181" s="406"/>
      <c r="O181" s="406"/>
      <c r="P181" s="406"/>
      <c r="Q181" s="406"/>
      <c r="R181" s="406"/>
      <c r="S181" s="406"/>
      <c r="T181" s="406"/>
      <c r="U181" s="406"/>
    </row>
    <row r="182" spans="1:21" ht="15.75">
      <c r="A182" s="381"/>
      <c r="B182" s="381"/>
      <c r="C182" s="406"/>
      <c r="D182" s="406"/>
      <c r="E182" s="406"/>
      <c r="F182" s="406"/>
      <c r="G182" s="406"/>
      <c r="H182" s="406"/>
      <c r="I182" s="406"/>
      <c r="J182" s="406"/>
      <c r="K182" s="406"/>
      <c r="L182" s="406"/>
      <c r="M182" s="406"/>
      <c r="N182" s="406"/>
      <c r="O182" s="406"/>
      <c r="P182" s="406"/>
      <c r="Q182" s="406"/>
      <c r="R182" s="406"/>
      <c r="S182" s="406"/>
      <c r="T182" s="406"/>
      <c r="U182" s="406"/>
    </row>
    <row r="183" spans="1:21" ht="15.75">
      <c r="A183" s="381"/>
      <c r="B183" s="381"/>
      <c r="C183" s="406"/>
      <c r="D183" s="406"/>
      <c r="E183" s="406"/>
      <c r="F183" s="406"/>
      <c r="G183" s="406"/>
      <c r="H183" s="406"/>
      <c r="I183" s="406"/>
      <c r="J183" s="406"/>
      <c r="K183" s="406"/>
      <c r="L183" s="406"/>
      <c r="M183" s="406"/>
      <c r="N183" s="406"/>
      <c r="O183" s="406"/>
      <c r="P183" s="406"/>
      <c r="Q183" s="406"/>
      <c r="R183" s="406"/>
      <c r="S183" s="406"/>
      <c r="T183" s="406"/>
      <c r="U183" s="406"/>
    </row>
  </sheetData>
  <sheetProtection formatCells="0" formatColumns="0" formatRows="0" insertRows="0" deleteRows="0"/>
  <mergeCells count="36">
    <mergeCell ref="AC3:AC7"/>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 ref="L5:M6"/>
    <mergeCell ref="N5:N7"/>
    <mergeCell ref="I3:I7"/>
    <mergeCell ref="A8:B8"/>
    <mergeCell ref="S4:S7"/>
    <mergeCell ref="H3:H7"/>
    <mergeCell ref="A9:B9"/>
    <mergeCell ref="P5:P7"/>
    <mergeCell ref="F4:F7"/>
    <mergeCell ref="E4:E7"/>
    <mergeCell ref="B3:B7"/>
    <mergeCell ref="J3:S3"/>
    <mergeCell ref="K5:K7"/>
    <mergeCell ref="A115:E115"/>
    <mergeCell ref="N115:U115"/>
    <mergeCell ref="A116:E116"/>
    <mergeCell ref="N116:U116"/>
    <mergeCell ref="A118:E118"/>
    <mergeCell ref="N118:U118"/>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2020-06-02T07:39:10Z</cp:lastPrinted>
  <dcterms:created xsi:type="dcterms:W3CDTF">2004-03-07T02:36:29Z</dcterms:created>
  <dcterms:modified xsi:type="dcterms:W3CDTF">2020-06-02T08:11:48Z</dcterms:modified>
  <cp:category/>
  <cp:version/>
  <cp:contentType/>
  <cp:contentStatus/>
</cp:coreProperties>
</file>